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sheet1" sheetId="12" r:id="rId1"/>
  </sheets>
  <definedNames>
    <definedName name="_xlnm._FilterDatabase" localSheetId="0" hidden="1">sheet1!$A$1:$D$42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<sst xmlns="http://schemas.openxmlformats.org/spreadsheetml/2006/main" count="85" uniqueCount="30">
  <si>
    <t>2022年度黄山市直中小学新任教师公开招聘进入体检考察人员名单</t>
  </si>
  <si>
    <t>岗位代码</t>
  </si>
  <si>
    <t>岗位名称</t>
  </si>
  <si>
    <t>招聘单位</t>
  </si>
  <si>
    <t>座位号</t>
  </si>
  <si>
    <t>初中道德与法治</t>
  </si>
  <si>
    <t>黄山市屯溪第三中学</t>
  </si>
  <si>
    <t>初中体育</t>
  </si>
  <si>
    <t>黄山市屯溪第四中学</t>
  </si>
  <si>
    <t>初中英语</t>
  </si>
  <si>
    <t>初中历史</t>
  </si>
  <si>
    <t>初中语文</t>
  </si>
  <si>
    <t>初中数学</t>
  </si>
  <si>
    <t>黄山市屯溪第五中学</t>
  </si>
  <si>
    <t>初中生物</t>
  </si>
  <si>
    <t>黄山市屯溪第六中学</t>
  </si>
  <si>
    <t>初中化学</t>
  </si>
  <si>
    <t>初中心理健康</t>
  </si>
  <si>
    <t>小学科学</t>
  </si>
  <si>
    <t>黄山市新城实验学校</t>
  </si>
  <si>
    <t>小学数学</t>
  </si>
  <si>
    <t>小学语文</t>
  </si>
  <si>
    <t>小学英语</t>
  </si>
  <si>
    <t>黄山市梅林实验学校</t>
  </si>
  <si>
    <t>小学体育</t>
  </si>
  <si>
    <t>黄山育才学校</t>
  </si>
  <si>
    <t>黄山市实验小学</t>
  </si>
  <si>
    <t>小学美术</t>
  </si>
  <si>
    <t>黄山市特殊教育学校</t>
  </si>
  <si>
    <t>黄山市新潭小学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</si>
</sst>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2"/>
  <sheetViews>
    <sheetView tabSelected="1" workbookViewId="0">
      <pane ySplit="2" topLeftCell="A12" activePane="bottomLeft" state="frozen"/>
      <selection/>
      <selection pane="bottomLeft" activeCell="G19" sqref="G19"/>
    </sheetView>
  </sheetViews>
  <sheetFormatPr defaultColWidth="8.725" defaultRowHeight="13.5" outlineLevelCol="3"/>
  <cols>
    <col min="1" max="1" width="17.05" customWidth="1"/>
    <col min="2" max="2" width="22.575" customWidth="1"/>
    <col min="3" max="3" width="27.275" customWidth="1"/>
    <col min="4" max="4" width="17.875" style="2" customWidth="1"/>
  </cols>
  <sheetData>
    <row r="1" ht="27" customHeight="1" spans="1:4">
      <c r="A1" s="3" t="s">
        <v>0</v>
      </c>
      <c r="B1" s="3"/>
      <c r="C1" s="3"/>
      <c r="D1" s="4"/>
    </row>
    <row r="2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spans="1:4">
      <c r="A3" s="7" t="str">
        <f>"341001001"</f>
        <v>341001001</v>
      </c>
      <c r="B3" s="7" t="s">
        <v>5</v>
      </c>
      <c r="C3" s="7" t="s">
        <v>6</v>
      </c>
      <c r="D3" s="8" t="str">
        <f>"223410031420"</f>
        <v>223410031420</v>
      </c>
    </row>
    <row r="4" s="1" customFormat="1" spans="1:4">
      <c r="A4" s="7" t="str">
        <f>"341001002"</f>
        <v>341001002</v>
      </c>
      <c r="B4" s="7" t="s">
        <v>7</v>
      </c>
      <c r="C4" s="7" t="s">
        <v>8</v>
      </c>
      <c r="D4" s="8" t="str">
        <f>"223410030612"</f>
        <v>223410030612</v>
      </c>
    </row>
    <row r="5" s="1" customFormat="1" spans="1:4">
      <c r="A5" s="7" t="str">
        <f>"341001002"</f>
        <v>341001002</v>
      </c>
      <c r="B5" s="7" t="s">
        <v>7</v>
      </c>
      <c r="C5" s="7" t="s">
        <v>8</v>
      </c>
      <c r="D5" s="8" t="str">
        <f>"223410030802"</f>
        <v>223410030802</v>
      </c>
    </row>
    <row r="6" s="1" customFormat="1" spans="1:4">
      <c r="A6" s="7" t="str">
        <f>"341001003"</f>
        <v>341001003</v>
      </c>
      <c r="B6" s="7" t="s">
        <v>9</v>
      </c>
      <c r="C6" s="7" t="s">
        <v>8</v>
      </c>
      <c r="D6" s="8" t="str">
        <f>"223410032904"</f>
        <v>223410032904</v>
      </c>
    </row>
    <row r="7" s="1" customFormat="1" spans="1:4">
      <c r="A7" s="7" t="str">
        <f>"341001004"</f>
        <v>341001004</v>
      </c>
      <c r="B7" s="7" t="s">
        <v>10</v>
      </c>
      <c r="C7" s="7" t="s">
        <v>8</v>
      </c>
      <c r="D7" s="8" t="str">
        <f>"223410031009"</f>
        <v>223410031009</v>
      </c>
    </row>
    <row r="8" s="1" customFormat="1" spans="1:4">
      <c r="A8" s="7" t="str">
        <f>"341001005"</f>
        <v>341001005</v>
      </c>
      <c r="B8" s="7" t="s">
        <v>11</v>
      </c>
      <c r="C8" s="7" t="s">
        <v>8</v>
      </c>
      <c r="D8" s="8" t="str">
        <f>"223410030115"</f>
        <v>223410030115</v>
      </c>
    </row>
    <row r="9" s="1" customFormat="1" spans="1:4">
      <c r="A9" s="7" t="str">
        <f>"341001006"</f>
        <v>341001006</v>
      </c>
      <c r="B9" s="7" t="s">
        <v>12</v>
      </c>
      <c r="C9" s="7" t="s">
        <v>8</v>
      </c>
      <c r="D9" s="8" t="str">
        <f>"223410032325"</f>
        <v>223410032325</v>
      </c>
    </row>
    <row r="10" s="1" customFormat="1" spans="1:4">
      <c r="A10" s="7" t="str">
        <f>"341001007"</f>
        <v>341001007</v>
      </c>
      <c r="B10" s="7" t="s">
        <v>5</v>
      </c>
      <c r="C10" s="7" t="s">
        <v>8</v>
      </c>
      <c r="D10" s="8" t="str">
        <f>"223410031419"</f>
        <v>223410031419</v>
      </c>
    </row>
    <row r="11" s="1" customFormat="1" spans="1:4">
      <c r="A11" s="7" t="str">
        <f>"341001008"</f>
        <v>341001008</v>
      </c>
      <c r="B11" s="7" t="s">
        <v>12</v>
      </c>
      <c r="C11" s="7" t="s">
        <v>13</v>
      </c>
      <c r="D11" s="8" t="str">
        <f>"223410032510"</f>
        <v>223410032510</v>
      </c>
    </row>
    <row r="12" s="1" customFormat="1" spans="1:4">
      <c r="A12" s="7" t="str">
        <f>"341001009"</f>
        <v>341001009</v>
      </c>
      <c r="B12" s="7" t="s">
        <v>14</v>
      </c>
      <c r="C12" s="7" t="s">
        <v>13</v>
      </c>
      <c r="D12" s="8" t="str">
        <f>"223410031922"</f>
        <v>223410031922</v>
      </c>
    </row>
    <row r="13" s="1" customFormat="1" spans="1:4">
      <c r="A13" s="7" t="str">
        <f>"341001010"</f>
        <v>341001010</v>
      </c>
      <c r="B13" s="7" t="s">
        <v>12</v>
      </c>
      <c r="C13" s="7" t="s">
        <v>13</v>
      </c>
      <c r="D13" s="8" t="str">
        <f>"223410032223"</f>
        <v>223410032223</v>
      </c>
    </row>
    <row r="14" s="1" customFormat="1" spans="1:4">
      <c r="A14" s="7" t="str">
        <f>"341001011"</f>
        <v>341001011</v>
      </c>
      <c r="B14" s="7" t="s">
        <v>5</v>
      </c>
      <c r="C14" s="7" t="s">
        <v>13</v>
      </c>
      <c r="D14" s="8" t="str">
        <f>"223410031424"</f>
        <v>223410031424</v>
      </c>
    </row>
    <row r="15" s="1" customFormat="1" spans="1:4">
      <c r="A15" s="7" t="str">
        <f>"341001012"</f>
        <v>341001012</v>
      </c>
      <c r="B15" s="7" t="s">
        <v>11</v>
      </c>
      <c r="C15" s="7" t="s">
        <v>13</v>
      </c>
      <c r="D15" s="8" t="str">
        <f>"223410030313"</f>
        <v>223410030313</v>
      </c>
    </row>
    <row r="16" s="1" customFormat="1" spans="1:4">
      <c r="A16" s="7" t="str">
        <f>"341001013"</f>
        <v>341001013</v>
      </c>
      <c r="B16" s="7" t="s">
        <v>7</v>
      </c>
      <c r="C16" s="7" t="s">
        <v>15</v>
      </c>
      <c r="D16" s="8" t="str">
        <f>"223410030729"</f>
        <v>223410030729</v>
      </c>
    </row>
    <row r="17" s="1" customFormat="1" spans="1:4">
      <c r="A17" s="7" t="str">
        <f>"341001014"</f>
        <v>341001014</v>
      </c>
      <c r="B17" s="7" t="s">
        <v>7</v>
      </c>
      <c r="C17" s="7" t="s">
        <v>15</v>
      </c>
      <c r="D17" s="8" t="str">
        <f>"223410030703"</f>
        <v>223410030703</v>
      </c>
    </row>
    <row r="18" s="1" customFormat="1" spans="1:4">
      <c r="A18" s="7" t="str">
        <f>"341001015"</f>
        <v>341001015</v>
      </c>
      <c r="B18" s="7" t="s">
        <v>5</v>
      </c>
      <c r="C18" s="7" t="s">
        <v>15</v>
      </c>
      <c r="D18" s="8" t="str">
        <f>"223410031414"</f>
        <v>223410031414</v>
      </c>
    </row>
    <row r="19" s="1" customFormat="1" spans="1:4">
      <c r="A19" s="7" t="str">
        <f>"341001016"</f>
        <v>341001016</v>
      </c>
      <c r="B19" s="7" t="s">
        <v>10</v>
      </c>
      <c r="C19" s="7" t="s">
        <v>15</v>
      </c>
      <c r="D19" s="8" t="str">
        <f>"223410031012"</f>
        <v>223410031012</v>
      </c>
    </row>
    <row r="20" s="1" customFormat="1" spans="1:4">
      <c r="A20" s="7" t="str">
        <f>"341001017"</f>
        <v>341001017</v>
      </c>
      <c r="B20" s="7" t="s">
        <v>16</v>
      </c>
      <c r="C20" s="7" t="s">
        <v>15</v>
      </c>
      <c r="D20" s="8" t="str">
        <f>"223410031615"</f>
        <v>223410031615</v>
      </c>
    </row>
    <row r="21" s="1" customFormat="1" spans="1:4">
      <c r="A21" s="7" t="str">
        <f>"341001018"</f>
        <v>341001018</v>
      </c>
      <c r="B21" s="7" t="s">
        <v>12</v>
      </c>
      <c r="C21" s="7" t="s">
        <v>15</v>
      </c>
      <c r="D21" s="8" t="str">
        <f>"223410032203"</f>
        <v>223410032203</v>
      </c>
    </row>
    <row r="22" s="1" customFormat="1" spans="1:4">
      <c r="A22" s="7" t="str">
        <f>"341001019"</f>
        <v>341001019</v>
      </c>
      <c r="B22" s="7" t="s">
        <v>17</v>
      </c>
      <c r="C22" s="7" t="s">
        <v>15</v>
      </c>
      <c r="D22" s="8" t="str">
        <f>"223410031214"</f>
        <v>223410031214</v>
      </c>
    </row>
    <row r="23" s="1" customFormat="1" spans="1:4">
      <c r="A23" s="7" t="str">
        <f>"341001020"</f>
        <v>341001020</v>
      </c>
      <c r="B23" s="7" t="s">
        <v>18</v>
      </c>
      <c r="C23" s="7" t="s">
        <v>19</v>
      </c>
      <c r="D23" s="8" t="str">
        <f>"223410020127"</f>
        <v>223410020127</v>
      </c>
    </row>
    <row r="24" s="1" customFormat="1" spans="1:4">
      <c r="A24" s="7" t="str">
        <f>"341001021"</f>
        <v>341001021</v>
      </c>
      <c r="B24" s="7" t="s">
        <v>20</v>
      </c>
      <c r="C24" s="7" t="s">
        <v>19</v>
      </c>
      <c r="D24" s="8" t="str">
        <f>"223410021301"</f>
        <v>223410021301</v>
      </c>
    </row>
    <row r="25" s="1" customFormat="1" spans="1:4">
      <c r="A25" s="7" t="str">
        <f>"341001022"</f>
        <v>341001022</v>
      </c>
      <c r="B25" s="7" t="s">
        <v>21</v>
      </c>
      <c r="C25" s="7" t="s">
        <v>19</v>
      </c>
      <c r="D25" s="8" t="str">
        <f>"223410013307"</f>
        <v>223410013307</v>
      </c>
    </row>
    <row r="26" s="1" customFormat="1" spans="1:4">
      <c r="A26" s="7" t="str">
        <f>"341001023"</f>
        <v>341001023</v>
      </c>
      <c r="B26" s="7" t="s">
        <v>9</v>
      </c>
      <c r="C26" s="7" t="s">
        <v>19</v>
      </c>
      <c r="D26" s="8" t="str">
        <f>"223410032921"</f>
        <v>223410032921</v>
      </c>
    </row>
    <row r="27" s="1" customFormat="1" spans="1:4">
      <c r="A27" s="7" t="str">
        <f>"341001024"</f>
        <v>341001024</v>
      </c>
      <c r="B27" s="7" t="s">
        <v>22</v>
      </c>
      <c r="C27" s="7" t="s">
        <v>23</v>
      </c>
      <c r="D27" s="8" t="str">
        <f>"223410023220"</f>
        <v>223410023220</v>
      </c>
    </row>
    <row r="28" s="1" customFormat="1" spans="1:4">
      <c r="A28" s="7" t="str">
        <f>"341001025"</f>
        <v>341001025</v>
      </c>
      <c r="B28" s="7" t="s">
        <v>21</v>
      </c>
      <c r="C28" s="7" t="s">
        <v>23</v>
      </c>
      <c r="D28" s="8" t="str">
        <f>"223410010626"</f>
        <v>223410010626</v>
      </c>
    </row>
    <row r="29" s="1" customFormat="1" spans="1:4">
      <c r="A29" s="7" t="str">
        <f>"341001026"</f>
        <v>341001026</v>
      </c>
      <c r="B29" s="7" t="s">
        <v>20</v>
      </c>
      <c r="C29" s="7" t="s">
        <v>23</v>
      </c>
      <c r="D29" s="8" t="str">
        <f>"223410021313"</f>
        <v>223410021313</v>
      </c>
    </row>
    <row r="30" s="1" customFormat="1" spans="1:4">
      <c r="A30" s="7" t="str">
        <f>"341001027"</f>
        <v>341001027</v>
      </c>
      <c r="B30" s="7" t="s">
        <v>24</v>
      </c>
      <c r="C30" s="7" t="s">
        <v>23</v>
      </c>
      <c r="D30" s="8" t="str">
        <f>"223410023826"</f>
        <v>223410023826</v>
      </c>
    </row>
    <row r="31" s="1" customFormat="1" spans="1:4">
      <c r="A31" s="7" t="str">
        <f>"341001028"</f>
        <v>341001028</v>
      </c>
      <c r="B31" s="7" t="s">
        <v>21</v>
      </c>
      <c r="C31" s="7" t="s">
        <v>25</v>
      </c>
      <c r="D31" s="8" t="str">
        <f>"223410012715"</f>
        <v>223410012715</v>
      </c>
    </row>
    <row r="32" s="1" customFormat="1" spans="1:4">
      <c r="A32" s="7" t="str">
        <f>"341001028"</f>
        <v>341001028</v>
      </c>
      <c r="B32" s="7" t="s">
        <v>21</v>
      </c>
      <c r="C32" s="7" t="s">
        <v>25</v>
      </c>
      <c r="D32" s="8" t="str">
        <f>"223410011101"</f>
        <v>223410011101</v>
      </c>
    </row>
    <row r="33" s="1" customFormat="1" spans="1:4">
      <c r="A33" s="7" t="str">
        <f>"341001028"</f>
        <v>341001028</v>
      </c>
      <c r="B33" s="7" t="s">
        <v>21</v>
      </c>
      <c r="C33" s="7" t="s">
        <v>25</v>
      </c>
      <c r="D33" s="8" t="str">
        <f>"223410012119"</f>
        <v>223410012119</v>
      </c>
    </row>
    <row r="34" s="1" customFormat="1" spans="1:4">
      <c r="A34" s="7" t="str">
        <f>"341001029"</f>
        <v>341001029</v>
      </c>
      <c r="B34" s="7" t="s">
        <v>20</v>
      </c>
      <c r="C34" s="7" t="s">
        <v>25</v>
      </c>
      <c r="D34" s="8" t="str">
        <f>"223410020906"</f>
        <v>223410020906</v>
      </c>
    </row>
    <row r="35" s="1" customFormat="1" spans="1:4">
      <c r="A35" s="7" t="str">
        <f>"341001029"</f>
        <v>341001029</v>
      </c>
      <c r="B35" s="7" t="s">
        <v>20</v>
      </c>
      <c r="C35" s="7" t="s">
        <v>25</v>
      </c>
      <c r="D35" s="8" t="str">
        <f>"223410022028"</f>
        <v>223410022028</v>
      </c>
    </row>
    <row r="36" s="1" customFormat="1" spans="1:4">
      <c r="A36" s="7" t="str">
        <f>"341001030"</f>
        <v>341001030</v>
      </c>
      <c r="B36" s="7" t="s">
        <v>22</v>
      </c>
      <c r="C36" s="7" t="s">
        <v>25</v>
      </c>
      <c r="D36" s="8" t="str">
        <f>"223410023510"</f>
        <v>223410023510</v>
      </c>
    </row>
    <row r="37" s="1" customFormat="1" spans="1:4">
      <c r="A37" s="7" t="str">
        <f>"341001031"</f>
        <v>341001031</v>
      </c>
      <c r="B37" s="7" t="s">
        <v>20</v>
      </c>
      <c r="C37" s="7" t="s">
        <v>26</v>
      </c>
      <c r="D37" s="8" t="str">
        <f>"223410021602"</f>
        <v>223410021602</v>
      </c>
    </row>
    <row r="38" s="1" customFormat="1" spans="1:4">
      <c r="A38" s="7" t="str">
        <f>"341001032"</f>
        <v>341001032</v>
      </c>
      <c r="B38" s="7" t="s">
        <v>21</v>
      </c>
      <c r="C38" s="7" t="s">
        <v>26</v>
      </c>
      <c r="D38" s="8" t="str">
        <f>"223410013010"</f>
        <v>223410013010</v>
      </c>
    </row>
    <row r="39" s="1" customFormat="1" spans="1:4">
      <c r="A39" s="7" t="str">
        <f>"341001033"</f>
        <v>341001033</v>
      </c>
      <c r="B39" s="7" t="s">
        <v>27</v>
      </c>
      <c r="C39" s="7" t="s">
        <v>26</v>
      </c>
      <c r="D39" s="8" t="str">
        <f>"223410014116"</f>
        <v>223410014116</v>
      </c>
    </row>
    <row r="40" s="1" customFormat="1" spans="1:4">
      <c r="A40" s="7" t="str">
        <f>"341001035"</f>
        <v>341001035</v>
      </c>
      <c r="B40" s="7" t="s">
        <v>24</v>
      </c>
      <c r="C40" s="7" t="s">
        <v>26</v>
      </c>
      <c r="D40" s="8" t="str">
        <f>"223410023705"</f>
        <v>223410023705</v>
      </c>
    </row>
    <row r="41" s="1" customFormat="1" spans="1:4">
      <c r="A41" s="7" t="str">
        <f>"341001036"</f>
        <v>341001036</v>
      </c>
      <c r="B41" s="7" t="s">
        <v>27</v>
      </c>
      <c r="C41" s="7" t="s">
        <v>28</v>
      </c>
      <c r="D41" s="8" t="str">
        <f>"223410013801"</f>
        <v>223410013801</v>
      </c>
    </row>
    <row r="42" s="1" customFormat="1" spans="1:4">
      <c r="A42" s="7" t="str">
        <f>"341001037"</f>
        <v>341001037</v>
      </c>
      <c r="B42" s="7" t="s">
        <v>21</v>
      </c>
      <c r="C42" s="7" t="s">
        <v>29</v>
      </c>
      <c r="D42" s="8" t="str">
        <f>"223410011508"</f>
        <v>223410011508</v>
      </c>
    </row>
  </sheetData>
  <autoFilter ref="A1:D42">
    <extLst/>
  </autoFilter>
  <sortState ref="A2:AT118">
    <sortCondition ref="A2:A118"/>
  </sortState>
  <mergeCells count="1">
    <mergeCell ref="A1:D1"/>
  </mergeCells>
  <conditionalFormatting sqref="D2:D62145">
    <cfRule type="duplicateValues" dxfId="0" priority="1"/>
  </conditionalFormatting>
  <pageMargins left="0.786805555555556" right="0.393055555555556" top="0.511805555555556" bottom="0.629861111111111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2022-07-04T10:03:00Z</dcterms:created>
  <dcterms:modified xsi:type="dcterms:W3CDTF">2022-08-04T02:24:42Z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0973B49452944CDD9102A1332CD0A468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