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000" windowHeight="9240"/>
  </bookViews>
  <sheets>
    <sheet name="Sheet1" sheetId="2" r:id="rId1"/>
  </sheets>
  <calcPr calcId="144525"/>
</workbook>
</file>

<file path=xl/sharedStrings.xml><?xml version="1.0" encoding="utf-8"?>
<sst xmlns="http://schemas.openxmlformats.org/spreadsheetml/2006/main" count="45" uniqueCount="21">
  <si>
    <t>附件2</t>
  </si>
  <si>
    <t>2022年度黄山市徽州区中小学新任教师公开招聘入围专业测试人员名单</t>
  </si>
  <si>
    <t>报考岗位</t>
  </si>
  <si>
    <t>座位号</t>
  </si>
  <si>
    <t>学科专业知识成绩</t>
  </si>
  <si>
    <t>教育综合知识成绩</t>
  </si>
  <si>
    <t>合成笔试成绩</t>
  </si>
  <si>
    <t>政策加分</t>
  </si>
  <si>
    <t>最终笔试
成绩</t>
  </si>
  <si>
    <t>3410040010-小学体育(黄山市徽州区岩寺镇中心学校)</t>
  </si>
  <si>
    <t>3410040011-小学英语(黄山市徽州区西溪南镇中心学校)</t>
  </si>
  <si>
    <t>341004001-高中物理(黄山市徽州区第一中学)</t>
  </si>
  <si>
    <t>341004002-高中化学(黄山市徽州区第一中学)</t>
  </si>
  <si>
    <t>341004003-初中语文(黄山市徽州区第二中学)</t>
  </si>
  <si>
    <t>341004004-初中英语(黄山市徽州区第二中学)</t>
  </si>
  <si>
    <t>341004005-初中数学(黄山市徽州区第二中学)</t>
  </si>
  <si>
    <t>341004006-小学音乐(黄山市徽州区岩寺小学)</t>
  </si>
  <si>
    <t>341004007-小学语文(黄山市徽州区岩寺小学)</t>
  </si>
  <si>
    <t>341004008-小学数学(黄山市徽州区岩寺小学)</t>
  </si>
  <si>
    <t>341004009-小学科学(黄山市徽州区教育局)</t>
  </si>
  <si>
    <t>341004012-小学信息技术(黄山市徽州区呈坎镇中心学校)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</si>
</sst>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0.0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8"/>
      <name val="宋体"/>
      <charset val="134"/>
    </font>
    <font>
      <b/>
      <sz val="11"/>
      <color theme="1"/>
      <name val="宋体"/>
      <charset val="134"/>
    </font>
    <font>
      <b/>
      <sz val="11"/>
      <name val="宋体"/>
      <charset val="134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6" fillId="9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6" borderId="4" applyNumberFormat="0" applyFont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2" fillId="16" borderId="8" applyNumberFormat="0" applyAlignment="0" applyProtection="0">
      <alignment vertical="center"/>
    </xf>
    <xf numFmtId="0" fontId="23" fillId="16" borderId="7" applyNumberFormat="0" applyAlignment="0" applyProtection="0">
      <alignment vertical="center"/>
    </xf>
    <xf numFmtId="0" fontId="24" fillId="17" borderId="9" applyNumberFormat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9"/>
  <sheetViews>
    <sheetView tabSelected="1" workbookViewId="0">
      <selection activeCell="J13" sqref="J13"/>
    </sheetView>
  </sheetViews>
  <sheetFormatPr defaultColWidth="9" defaultRowHeight="13.5" outlineLevelCol="6"/>
  <cols>
    <col min="1" max="1" width="49.5" style="1" customWidth="1"/>
    <col min="2" max="2" width="13.625" style="1" customWidth="1"/>
    <col min="3" max="3" width="9" style="1"/>
    <col min="4" max="4" width="9" style="2"/>
    <col min="5" max="5" width="10.25" style="1" customWidth="1"/>
    <col min="6" max="16384" width="9" style="1"/>
  </cols>
  <sheetData>
    <row r="1" ht="21" customHeight="1" spans="1:7">
      <c r="A1" s="3" t="s">
        <v>0</v>
      </c>
      <c r="B1" s="3"/>
      <c r="C1" s="3"/>
      <c r="D1" s="3"/>
      <c r="E1" s="3"/>
      <c r="F1" s="3"/>
      <c r="G1" s="3"/>
    </row>
    <row r="2" ht="37" customHeight="1" spans="1:7">
      <c r="A2" s="4" t="s">
        <v>1</v>
      </c>
      <c r="B2" s="4"/>
      <c r="C2" s="4"/>
      <c r="D2" s="4"/>
      <c r="E2" s="4"/>
      <c r="F2" s="4"/>
      <c r="G2" s="4"/>
    </row>
    <row r="3" ht="27" customHeight="1" spans="1:7">
      <c r="A3" s="5" t="s">
        <v>2</v>
      </c>
      <c r="B3" s="5" t="s">
        <v>3</v>
      </c>
      <c r="C3" s="5" t="s">
        <v>4</v>
      </c>
      <c r="D3" s="6" t="s">
        <v>5</v>
      </c>
      <c r="E3" s="5" t="s">
        <v>6</v>
      </c>
      <c r="F3" s="7" t="s">
        <v>7</v>
      </c>
      <c r="G3" s="8" t="s">
        <v>8</v>
      </c>
    </row>
    <row r="4" spans="1:7">
      <c r="A4" s="9" t="s">
        <v>9</v>
      </c>
      <c r="B4" s="9" t="str">
        <f>"223410024203"</f>
        <v>223410024203</v>
      </c>
      <c r="C4" s="9">
        <v>94.5</v>
      </c>
      <c r="D4" s="10">
        <v>78.5</v>
      </c>
      <c r="E4" s="9">
        <f t="shared" ref="E4:E39" si="0">C4*0.6+D4*0.4</f>
        <v>88.1</v>
      </c>
      <c r="F4" s="9"/>
      <c r="G4" s="9">
        <f t="shared" ref="G4:G39" si="1">E4</f>
        <v>88.1</v>
      </c>
    </row>
    <row r="5" spans="1:7">
      <c r="A5" s="9" t="s">
        <v>9</v>
      </c>
      <c r="B5" s="9" t="str">
        <f>"223410024027"</f>
        <v>223410024027</v>
      </c>
      <c r="C5" s="9">
        <v>84.5</v>
      </c>
      <c r="D5" s="10">
        <v>80.5</v>
      </c>
      <c r="E5" s="9">
        <f t="shared" si="0"/>
        <v>82.9</v>
      </c>
      <c r="F5" s="9"/>
      <c r="G5" s="9">
        <f t="shared" si="1"/>
        <v>82.9</v>
      </c>
    </row>
    <row r="6" spans="1:7">
      <c r="A6" s="9" t="s">
        <v>9</v>
      </c>
      <c r="B6" s="9" t="str">
        <f>"223410024121"</f>
        <v>223410024121</v>
      </c>
      <c r="C6" s="9">
        <v>85</v>
      </c>
      <c r="D6" s="10">
        <v>70.5</v>
      </c>
      <c r="E6" s="9">
        <f t="shared" si="0"/>
        <v>79.2</v>
      </c>
      <c r="F6" s="9"/>
      <c r="G6" s="9">
        <f t="shared" si="1"/>
        <v>79.2</v>
      </c>
    </row>
    <row r="7" spans="1:7">
      <c r="A7" s="9" t="s">
        <v>10</v>
      </c>
      <c r="B7" s="9" t="str">
        <f>"223410022925"</f>
        <v>223410022925</v>
      </c>
      <c r="C7" s="9">
        <v>95.5</v>
      </c>
      <c r="D7" s="10">
        <v>83</v>
      </c>
      <c r="E7" s="9">
        <f t="shared" si="0"/>
        <v>90.5</v>
      </c>
      <c r="F7" s="9"/>
      <c r="G7" s="9">
        <f t="shared" si="1"/>
        <v>90.5</v>
      </c>
    </row>
    <row r="8" spans="1:7">
      <c r="A8" s="9" t="s">
        <v>10</v>
      </c>
      <c r="B8" s="9" t="str">
        <f>"223410023026"</f>
        <v>223410023026</v>
      </c>
      <c r="C8" s="9">
        <v>98.5</v>
      </c>
      <c r="D8" s="10">
        <v>77</v>
      </c>
      <c r="E8" s="9">
        <f t="shared" si="0"/>
        <v>89.9</v>
      </c>
      <c r="F8" s="9"/>
      <c r="G8" s="9">
        <f t="shared" si="1"/>
        <v>89.9</v>
      </c>
    </row>
    <row r="9" spans="1:7">
      <c r="A9" s="9" t="s">
        <v>10</v>
      </c>
      <c r="B9" s="9" t="str">
        <f>"223410022827"</f>
        <v>223410022827</v>
      </c>
      <c r="C9" s="9">
        <v>93</v>
      </c>
      <c r="D9" s="10">
        <v>82</v>
      </c>
      <c r="E9" s="9">
        <f t="shared" si="0"/>
        <v>88.6</v>
      </c>
      <c r="F9" s="9"/>
      <c r="G9" s="9">
        <f t="shared" si="1"/>
        <v>88.6</v>
      </c>
    </row>
    <row r="10" spans="1:7">
      <c r="A10" s="9" t="s">
        <v>11</v>
      </c>
      <c r="B10" s="9" t="str">
        <f>"223410033322"</f>
        <v>223410033322</v>
      </c>
      <c r="C10" s="9">
        <v>76</v>
      </c>
      <c r="D10" s="10">
        <v>74</v>
      </c>
      <c r="E10" s="9">
        <f t="shared" si="0"/>
        <v>75.2</v>
      </c>
      <c r="F10" s="9"/>
      <c r="G10" s="9">
        <f t="shared" si="1"/>
        <v>75.2</v>
      </c>
    </row>
    <row r="11" spans="1:7">
      <c r="A11" s="9" t="s">
        <v>11</v>
      </c>
      <c r="B11" s="9" t="str">
        <f>"223410033316"</f>
        <v>223410033316</v>
      </c>
      <c r="C11" s="9">
        <v>60.5</v>
      </c>
      <c r="D11" s="10">
        <v>68</v>
      </c>
      <c r="E11" s="9">
        <f t="shared" si="0"/>
        <v>63.5</v>
      </c>
      <c r="F11" s="9"/>
      <c r="G11" s="9">
        <f t="shared" si="1"/>
        <v>63.5</v>
      </c>
    </row>
    <row r="12" spans="1:7">
      <c r="A12" s="9" t="s">
        <v>12</v>
      </c>
      <c r="B12" s="9" t="str">
        <f>"223410031702"</f>
        <v>223410031702</v>
      </c>
      <c r="C12" s="9">
        <v>101</v>
      </c>
      <c r="D12" s="10">
        <v>80</v>
      </c>
      <c r="E12" s="9">
        <f t="shared" si="0"/>
        <v>92.6</v>
      </c>
      <c r="F12" s="9"/>
      <c r="G12" s="9">
        <f t="shared" si="1"/>
        <v>92.6</v>
      </c>
    </row>
    <row r="13" spans="1:7">
      <c r="A13" s="9" t="s">
        <v>12</v>
      </c>
      <c r="B13" s="9" t="str">
        <f>"223410031714"</f>
        <v>223410031714</v>
      </c>
      <c r="C13" s="9">
        <v>90.5</v>
      </c>
      <c r="D13" s="10">
        <v>91</v>
      </c>
      <c r="E13" s="9">
        <f t="shared" si="0"/>
        <v>90.7</v>
      </c>
      <c r="F13" s="9"/>
      <c r="G13" s="9">
        <f t="shared" si="1"/>
        <v>90.7</v>
      </c>
    </row>
    <row r="14" spans="1:7">
      <c r="A14" s="9" t="s">
        <v>12</v>
      </c>
      <c r="B14" s="9" t="str">
        <f>"223410031524"</f>
        <v>223410031524</v>
      </c>
      <c r="C14" s="9">
        <v>98</v>
      </c>
      <c r="D14" s="10">
        <v>66</v>
      </c>
      <c r="E14" s="9">
        <f t="shared" si="0"/>
        <v>85.2</v>
      </c>
      <c r="F14" s="9"/>
      <c r="G14" s="9">
        <f t="shared" si="1"/>
        <v>85.2</v>
      </c>
    </row>
    <row r="15" spans="1:7">
      <c r="A15" s="9" t="s">
        <v>13</v>
      </c>
      <c r="B15" s="9" t="str">
        <f>"223410030401"</f>
        <v>223410030401</v>
      </c>
      <c r="C15" s="9">
        <v>76</v>
      </c>
      <c r="D15" s="10">
        <v>89</v>
      </c>
      <c r="E15" s="9">
        <f t="shared" si="0"/>
        <v>81.2</v>
      </c>
      <c r="F15" s="9"/>
      <c r="G15" s="9">
        <f t="shared" si="1"/>
        <v>81.2</v>
      </c>
    </row>
    <row r="16" spans="1:7">
      <c r="A16" s="9" t="s">
        <v>13</v>
      </c>
      <c r="B16" s="9" t="str">
        <f>"223410030317"</f>
        <v>223410030317</v>
      </c>
      <c r="C16" s="9">
        <v>74</v>
      </c>
      <c r="D16" s="10">
        <v>85</v>
      </c>
      <c r="E16" s="9">
        <f t="shared" si="0"/>
        <v>78.4</v>
      </c>
      <c r="F16" s="9"/>
      <c r="G16" s="9">
        <f t="shared" si="1"/>
        <v>78.4</v>
      </c>
    </row>
    <row r="17" spans="1:7">
      <c r="A17" s="9" t="s">
        <v>13</v>
      </c>
      <c r="B17" s="9" t="str">
        <f>"223410030420"</f>
        <v>223410030420</v>
      </c>
      <c r="C17" s="9">
        <v>81</v>
      </c>
      <c r="D17" s="10">
        <v>71</v>
      </c>
      <c r="E17" s="9">
        <f t="shared" si="0"/>
        <v>77</v>
      </c>
      <c r="F17" s="9"/>
      <c r="G17" s="9">
        <f t="shared" si="1"/>
        <v>77</v>
      </c>
    </row>
    <row r="18" spans="1:7">
      <c r="A18" s="9" t="s">
        <v>14</v>
      </c>
      <c r="B18" s="9" t="str">
        <f>"223410032814"</f>
        <v>223410032814</v>
      </c>
      <c r="C18" s="9">
        <v>97</v>
      </c>
      <c r="D18" s="10">
        <v>97</v>
      </c>
      <c r="E18" s="9">
        <f t="shared" si="0"/>
        <v>97</v>
      </c>
      <c r="F18" s="9"/>
      <c r="G18" s="9">
        <f t="shared" si="1"/>
        <v>97</v>
      </c>
    </row>
    <row r="19" spans="1:7">
      <c r="A19" s="9" t="s">
        <v>14</v>
      </c>
      <c r="B19" s="9" t="str">
        <f>"223410033204"</f>
        <v>223410033204</v>
      </c>
      <c r="C19" s="9">
        <v>93.5</v>
      </c>
      <c r="D19" s="10">
        <v>97</v>
      </c>
      <c r="E19" s="9">
        <f t="shared" si="0"/>
        <v>94.9</v>
      </c>
      <c r="F19" s="9"/>
      <c r="G19" s="9">
        <f t="shared" si="1"/>
        <v>94.9</v>
      </c>
    </row>
    <row r="20" spans="1:7">
      <c r="A20" s="9" t="s">
        <v>14</v>
      </c>
      <c r="B20" s="9" t="str">
        <f>"223410032727"</f>
        <v>223410032727</v>
      </c>
      <c r="C20" s="9">
        <v>98</v>
      </c>
      <c r="D20" s="10">
        <v>84</v>
      </c>
      <c r="E20" s="9">
        <f t="shared" si="0"/>
        <v>92.4</v>
      </c>
      <c r="F20" s="9"/>
      <c r="G20" s="9">
        <f t="shared" si="1"/>
        <v>92.4</v>
      </c>
    </row>
    <row r="21" spans="1:7">
      <c r="A21" s="9" t="s">
        <v>15</v>
      </c>
      <c r="B21" s="9" t="str">
        <f>"223410032218"</f>
        <v>223410032218</v>
      </c>
      <c r="C21" s="9">
        <v>106</v>
      </c>
      <c r="D21" s="10">
        <v>87</v>
      </c>
      <c r="E21" s="9">
        <f t="shared" si="0"/>
        <v>98.4</v>
      </c>
      <c r="F21" s="9"/>
      <c r="G21" s="9">
        <f t="shared" si="1"/>
        <v>98.4</v>
      </c>
    </row>
    <row r="22" spans="1:7">
      <c r="A22" s="9" t="s">
        <v>15</v>
      </c>
      <c r="B22" s="9" t="str">
        <f>"223410032109"</f>
        <v>223410032109</v>
      </c>
      <c r="C22" s="9">
        <v>95</v>
      </c>
      <c r="D22" s="10">
        <v>77</v>
      </c>
      <c r="E22" s="9">
        <f t="shared" si="0"/>
        <v>87.8</v>
      </c>
      <c r="F22" s="9"/>
      <c r="G22" s="9">
        <f t="shared" si="1"/>
        <v>87.8</v>
      </c>
    </row>
    <row r="23" spans="1:7">
      <c r="A23" s="9" t="s">
        <v>15</v>
      </c>
      <c r="B23" s="9" t="str">
        <f>"223410032411"</f>
        <v>223410032411</v>
      </c>
      <c r="C23" s="9">
        <v>88</v>
      </c>
      <c r="D23" s="10">
        <v>87</v>
      </c>
      <c r="E23" s="9">
        <f t="shared" si="0"/>
        <v>87.6</v>
      </c>
      <c r="F23" s="9"/>
      <c r="G23" s="9">
        <f t="shared" si="1"/>
        <v>87.6</v>
      </c>
    </row>
    <row r="24" spans="1:7">
      <c r="A24" s="9" t="s">
        <v>16</v>
      </c>
      <c r="B24" s="9" t="str">
        <f>"223410024709"</f>
        <v>223410024709</v>
      </c>
      <c r="C24" s="9">
        <v>89</v>
      </c>
      <c r="D24" s="10">
        <v>84.5</v>
      </c>
      <c r="E24" s="9">
        <f t="shared" si="0"/>
        <v>87.2</v>
      </c>
      <c r="F24" s="9"/>
      <c r="G24" s="9">
        <f t="shared" si="1"/>
        <v>87.2</v>
      </c>
    </row>
    <row r="25" spans="1:7">
      <c r="A25" s="9" t="s">
        <v>16</v>
      </c>
      <c r="B25" s="9" t="str">
        <f>"223410024504"</f>
        <v>223410024504</v>
      </c>
      <c r="C25" s="9">
        <v>82</v>
      </c>
      <c r="D25" s="10">
        <v>88</v>
      </c>
      <c r="E25" s="9">
        <f t="shared" si="0"/>
        <v>84.4</v>
      </c>
      <c r="F25" s="9"/>
      <c r="G25" s="9">
        <f t="shared" si="1"/>
        <v>84.4</v>
      </c>
    </row>
    <row r="26" spans="1:7">
      <c r="A26" s="9" t="s">
        <v>16</v>
      </c>
      <c r="B26" s="9" t="str">
        <f>"223410024701"</f>
        <v>223410024701</v>
      </c>
      <c r="C26" s="9">
        <v>81</v>
      </c>
      <c r="D26" s="10">
        <v>74.5</v>
      </c>
      <c r="E26" s="9">
        <f t="shared" si="0"/>
        <v>78.4</v>
      </c>
      <c r="F26" s="9"/>
      <c r="G26" s="9">
        <f t="shared" si="1"/>
        <v>78.4</v>
      </c>
    </row>
    <row r="27" spans="1:7">
      <c r="A27" s="9" t="s">
        <v>17</v>
      </c>
      <c r="B27" s="9" t="str">
        <f>"223410011507"</f>
        <v>223410011507</v>
      </c>
      <c r="C27" s="9">
        <v>83</v>
      </c>
      <c r="D27" s="10">
        <v>89</v>
      </c>
      <c r="E27" s="9">
        <f t="shared" si="0"/>
        <v>85.4</v>
      </c>
      <c r="F27" s="9"/>
      <c r="G27" s="9">
        <f t="shared" si="1"/>
        <v>85.4</v>
      </c>
    </row>
    <row r="28" spans="1:7">
      <c r="A28" s="9" t="s">
        <v>17</v>
      </c>
      <c r="B28" s="9" t="str">
        <f>"223410012615"</f>
        <v>223410012615</v>
      </c>
      <c r="C28" s="9">
        <v>89</v>
      </c>
      <c r="D28" s="10">
        <v>78.5</v>
      </c>
      <c r="E28" s="9">
        <f t="shared" si="0"/>
        <v>84.8</v>
      </c>
      <c r="F28" s="9"/>
      <c r="G28" s="9">
        <f t="shared" si="1"/>
        <v>84.8</v>
      </c>
    </row>
    <row r="29" spans="1:7">
      <c r="A29" s="9" t="s">
        <v>17</v>
      </c>
      <c r="B29" s="9" t="str">
        <f>"223410012408"</f>
        <v>223410012408</v>
      </c>
      <c r="C29" s="9">
        <v>86</v>
      </c>
      <c r="D29" s="10">
        <v>71</v>
      </c>
      <c r="E29" s="9">
        <f t="shared" si="0"/>
        <v>80</v>
      </c>
      <c r="F29" s="9"/>
      <c r="G29" s="9">
        <f t="shared" si="1"/>
        <v>80</v>
      </c>
    </row>
    <row r="30" spans="1:7">
      <c r="A30" s="9" t="s">
        <v>18</v>
      </c>
      <c r="B30" s="9" t="str">
        <f>"223410020311"</f>
        <v>223410020311</v>
      </c>
      <c r="C30" s="9">
        <v>107</v>
      </c>
      <c r="D30" s="10">
        <v>94</v>
      </c>
      <c r="E30" s="9">
        <f t="shared" si="0"/>
        <v>101.8</v>
      </c>
      <c r="F30" s="9"/>
      <c r="G30" s="9">
        <f t="shared" si="1"/>
        <v>101.8</v>
      </c>
    </row>
    <row r="31" spans="1:7">
      <c r="A31" s="9" t="s">
        <v>18</v>
      </c>
      <c r="B31" s="9" t="str">
        <f>"223410020416"</f>
        <v>223410020416</v>
      </c>
      <c r="C31" s="9">
        <v>98</v>
      </c>
      <c r="D31" s="10">
        <v>87</v>
      </c>
      <c r="E31" s="9">
        <f t="shared" si="0"/>
        <v>93.6</v>
      </c>
      <c r="F31" s="9"/>
      <c r="G31" s="9">
        <f t="shared" si="1"/>
        <v>93.6</v>
      </c>
    </row>
    <row r="32" spans="1:7">
      <c r="A32" s="9" t="s">
        <v>18</v>
      </c>
      <c r="B32" s="9" t="str">
        <f>"223410020504"</f>
        <v>223410020504</v>
      </c>
      <c r="C32" s="9">
        <v>107</v>
      </c>
      <c r="D32" s="10">
        <v>65.5</v>
      </c>
      <c r="E32" s="9">
        <f t="shared" si="0"/>
        <v>90.4</v>
      </c>
      <c r="F32" s="9"/>
      <c r="G32" s="9">
        <f t="shared" si="1"/>
        <v>90.4</v>
      </c>
    </row>
    <row r="33" spans="1:7">
      <c r="A33" s="9" t="s">
        <v>19</v>
      </c>
      <c r="B33" s="9" t="str">
        <f>"223410020118"</f>
        <v>223410020118</v>
      </c>
      <c r="C33" s="9">
        <v>102</v>
      </c>
      <c r="D33" s="10">
        <v>90</v>
      </c>
      <c r="E33" s="9">
        <f t="shared" si="0"/>
        <v>97.2</v>
      </c>
      <c r="F33" s="9"/>
      <c r="G33" s="9">
        <f t="shared" si="1"/>
        <v>97.2</v>
      </c>
    </row>
    <row r="34" spans="1:7">
      <c r="A34" s="9" t="s">
        <v>19</v>
      </c>
      <c r="B34" s="9" t="str">
        <f>"223410020108"</f>
        <v>223410020108</v>
      </c>
      <c r="C34" s="9">
        <v>102</v>
      </c>
      <c r="D34" s="10">
        <v>82</v>
      </c>
      <c r="E34" s="9">
        <f t="shared" si="0"/>
        <v>94</v>
      </c>
      <c r="F34" s="9"/>
      <c r="G34" s="9">
        <f t="shared" si="1"/>
        <v>94</v>
      </c>
    </row>
    <row r="35" spans="1:7">
      <c r="A35" s="9" t="s">
        <v>19</v>
      </c>
      <c r="B35" s="9" t="str">
        <f>"223410020126"</f>
        <v>223410020126</v>
      </c>
      <c r="C35" s="9">
        <v>95.5</v>
      </c>
      <c r="D35" s="10">
        <v>91</v>
      </c>
      <c r="E35" s="9">
        <f t="shared" si="0"/>
        <v>93.7</v>
      </c>
      <c r="F35" s="9"/>
      <c r="G35" s="9">
        <f t="shared" si="1"/>
        <v>93.7</v>
      </c>
    </row>
    <row r="36" spans="1:7">
      <c r="A36" s="9" t="s">
        <v>19</v>
      </c>
      <c r="B36" s="9" t="str">
        <f>"223410020110"</f>
        <v>223410020110</v>
      </c>
      <c r="C36" s="9">
        <v>95.5</v>
      </c>
      <c r="D36" s="10">
        <v>84</v>
      </c>
      <c r="E36" s="9">
        <f t="shared" si="0"/>
        <v>90.9</v>
      </c>
      <c r="F36" s="9"/>
      <c r="G36" s="9">
        <f t="shared" si="1"/>
        <v>90.9</v>
      </c>
    </row>
    <row r="37" spans="1:7">
      <c r="A37" s="9" t="s">
        <v>19</v>
      </c>
      <c r="B37" s="9" t="str">
        <f>"223410020130"</f>
        <v>223410020130</v>
      </c>
      <c r="C37" s="9">
        <v>92</v>
      </c>
      <c r="D37" s="10">
        <v>67</v>
      </c>
      <c r="E37" s="9">
        <f t="shared" si="0"/>
        <v>82</v>
      </c>
      <c r="F37" s="9"/>
      <c r="G37" s="9">
        <f t="shared" si="1"/>
        <v>82</v>
      </c>
    </row>
    <row r="38" spans="1:7">
      <c r="A38" s="9" t="s">
        <v>19</v>
      </c>
      <c r="B38" s="9" t="str">
        <f>"223410020122"</f>
        <v>223410020122</v>
      </c>
      <c r="C38" s="9">
        <v>92</v>
      </c>
      <c r="D38" s="10">
        <v>65</v>
      </c>
      <c r="E38" s="9">
        <f t="shared" si="0"/>
        <v>81.2</v>
      </c>
      <c r="F38" s="9"/>
      <c r="G38" s="9">
        <f t="shared" si="1"/>
        <v>81.2</v>
      </c>
    </row>
    <row r="39" spans="1:7">
      <c r="A39" s="9" t="s">
        <v>20</v>
      </c>
      <c r="B39" s="9" t="str">
        <f>"223410024420"</f>
        <v>223410024420</v>
      </c>
      <c r="C39" s="9">
        <v>72</v>
      </c>
      <c r="D39" s="10">
        <v>68</v>
      </c>
      <c r="E39" s="9">
        <f t="shared" si="0"/>
        <v>70.4</v>
      </c>
      <c r="F39" s="9"/>
      <c r="G39" s="9">
        <f t="shared" si="1"/>
        <v>70.4</v>
      </c>
    </row>
  </sheetData>
  <mergeCells count="2">
    <mergeCell ref="A1:G1"/>
    <mergeCell ref="A2:G2"/>
  </mergeCells>
  <conditionalFormatting sqref="B39">
    <cfRule type="duplicateValues" dxfId="0" priority="1"/>
  </conditionalFormatting>
  <conditionalFormatting sqref="B4:B6">
    <cfRule type="duplicateValues" dxfId="0" priority="14"/>
  </conditionalFormatting>
  <conditionalFormatting sqref="B7:B9">
    <cfRule type="duplicateValues" dxfId="0" priority="12"/>
  </conditionalFormatting>
  <conditionalFormatting sqref="B10:B11">
    <cfRule type="duplicateValues" dxfId="0" priority="10"/>
  </conditionalFormatting>
  <conditionalFormatting sqref="B12:B14">
    <cfRule type="duplicateValues" dxfId="0" priority="9"/>
  </conditionalFormatting>
  <conditionalFormatting sqref="B15:B17">
    <cfRule type="duplicateValues" dxfId="0" priority="8"/>
  </conditionalFormatting>
  <conditionalFormatting sqref="B18:B20">
    <cfRule type="duplicateValues" dxfId="0" priority="7"/>
  </conditionalFormatting>
  <conditionalFormatting sqref="B21:B23">
    <cfRule type="duplicateValues" dxfId="0" priority="6"/>
  </conditionalFormatting>
  <conditionalFormatting sqref="B24:B26">
    <cfRule type="duplicateValues" dxfId="0" priority="5"/>
  </conditionalFormatting>
  <conditionalFormatting sqref="B27:B29">
    <cfRule type="duplicateValues" dxfId="0" priority="4"/>
  </conditionalFormatting>
  <conditionalFormatting sqref="B30:B32">
    <cfRule type="duplicateValues" dxfId="0" priority="3"/>
  </conditionalFormatting>
  <conditionalFormatting sqref="B33:B38">
    <cfRule type="duplicateValues" dxfId="0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《 Sheshe：</cp:lastModifiedBy>
  <dcterms:created xsi:type="dcterms:W3CDTF">2022-07-04T10:03:00Z</dcterms:created>
  <dcterms:modified xsi:type="dcterms:W3CDTF">2022-07-22T09:55:41Z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0973B49452944CDD9102A1332CD0A468</vt:lpwstr>
  </property>
  <property fmtid="{D5CDD505-2E9C-101B-9397-08002B2CF9AE}" pid="3" name="KSOProductBuildVer">
    <vt:lpwstr>2052-11.1.0.10314</vt:lpwstr>
  </property>
</Properties>
</file>