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425" windowHeight="9840"/>
  </bookViews>
  <sheets>
    <sheet name="1" sheetId="2" r:id="rId1"/>
  </sheets>
  <definedNames>
    <definedName name="_xlnm._FilterDatabase" localSheetId="0" hidden="1">'1'!$A$1:$G$2</definedName>
  </definedNames>
  <calcPr calcId="144525"/>
</workbook>
</file>

<file path=xl/sharedStrings.xml><?xml version="1.0" encoding="utf-8"?>
<sst xmlns="http://schemas.openxmlformats.org/spreadsheetml/2006/main" count="33" uniqueCount="16">
  <si>
    <t>2022年度黄山市黄山区中小学新任教师公开招聘入围专业测试人员名单</t>
  </si>
  <si>
    <t>报考岗位</t>
  </si>
  <si>
    <t>座位号</t>
  </si>
  <si>
    <t>学科专业知识成绩</t>
  </si>
  <si>
    <t>教育综合知识成绩</t>
  </si>
  <si>
    <t>合成笔试
成绩</t>
  </si>
  <si>
    <t>政策加分</t>
  </si>
  <si>
    <t>最终笔试
成绩</t>
  </si>
  <si>
    <t>341003001-高中语文(黄山市黄山第一中学)</t>
  </si>
  <si>
    <t>341003002-高中数学(黄山市黄山第一中学)</t>
  </si>
  <si>
    <t>341003003-高中物理(黄山市黄山第一中学)</t>
  </si>
  <si>
    <t>341003004-高中化学(黄山市黄山第一中学)</t>
  </si>
  <si>
    <t>341003005-初中语文(黄山区教育局所属事业单位)</t>
  </si>
  <si>
    <t>341003006-初中数学(黄山区教育局所属事业单位)</t>
  </si>
  <si>
    <t>341003007-初中英语(黄山区教育局所属事业单位)</t>
  </si>
  <si>
    <t>341003008-初中道德与法治(黄山区教育局所属事业单位)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</si>
</sst>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27"/>
  <sheetViews>
    <sheetView tabSelected="1" workbookViewId="0">
      <selection activeCell="I23" sqref="I23"/>
    </sheetView>
  </sheetViews>
  <sheetFormatPr defaultColWidth="8.725" defaultRowHeight="13.5" outlineLevelCol="6"/>
  <cols>
    <col min="1" max="1" width="46.25" customWidth="1"/>
    <col min="2" max="2" width="15.375" customWidth="1"/>
    <col min="3" max="3" width="11.75" style="1" customWidth="1"/>
    <col min="4" max="4" width="12.75" style="1" customWidth="1"/>
    <col min="5" max="5" width="11" customWidth="1"/>
    <col min="6" max="6" width="9.625" customWidth="1"/>
    <col min="7" max="7" width="10.5" customWidth="1"/>
  </cols>
  <sheetData>
    <row r="1" ht="34" customHeight="1" spans="1:7">
      <c r="A1" s="2" t="s">
        <v>0</v>
      </c>
      <c r="B1" s="3"/>
      <c r="C1" s="3"/>
      <c r="D1" s="3"/>
      <c r="E1" s="3"/>
      <c r="F1" s="3"/>
      <c r="G1" s="3"/>
    </row>
    <row r="2" ht="27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5" t="s">
        <v>7</v>
      </c>
    </row>
    <row r="3" spans="1:7">
      <c r="A3" s="7" t="s">
        <v>8</v>
      </c>
      <c r="B3" s="7" t="str">
        <f>"223410030102"</f>
        <v>223410030102</v>
      </c>
      <c r="C3" s="7">
        <v>79</v>
      </c>
      <c r="D3" s="8">
        <v>81</v>
      </c>
      <c r="E3" s="7">
        <v>79.8</v>
      </c>
      <c r="F3" s="6"/>
      <c r="G3" s="7">
        <v>79.8</v>
      </c>
    </row>
    <row r="4" spans="1:7">
      <c r="A4" s="7" t="s">
        <v>8</v>
      </c>
      <c r="B4" s="7" t="str">
        <f>"223410030129"</f>
        <v>223410030129</v>
      </c>
      <c r="C4" s="7">
        <v>76</v>
      </c>
      <c r="D4" s="8">
        <v>88</v>
      </c>
      <c r="E4" s="7">
        <v>80.8</v>
      </c>
      <c r="F4" s="9"/>
      <c r="G4" s="7">
        <v>80.8</v>
      </c>
    </row>
    <row r="5" spans="1:7">
      <c r="A5" s="7" t="s">
        <v>8</v>
      </c>
      <c r="B5" s="7" t="str">
        <f>"223410030130"</f>
        <v>223410030130</v>
      </c>
      <c r="C5" s="7">
        <v>78</v>
      </c>
      <c r="D5" s="8">
        <v>80</v>
      </c>
      <c r="E5" s="7">
        <v>78.8</v>
      </c>
      <c r="F5" s="9"/>
      <c r="G5" s="7">
        <v>78.8</v>
      </c>
    </row>
    <row r="6" spans="1:7">
      <c r="A6" s="8" t="s">
        <v>9</v>
      </c>
      <c r="B6" s="8" t="str">
        <f>"223410032102"</f>
        <v>223410032102</v>
      </c>
      <c r="C6" s="8">
        <v>87</v>
      </c>
      <c r="D6" s="8">
        <v>60</v>
      </c>
      <c r="E6" s="8">
        <v>76.2</v>
      </c>
      <c r="F6" s="9"/>
      <c r="G6" s="8">
        <v>76.2</v>
      </c>
    </row>
    <row r="7" spans="1:7">
      <c r="A7" s="8" t="s">
        <v>9</v>
      </c>
      <c r="B7" s="8" t="str">
        <f>"223410032112"</f>
        <v>223410032112</v>
      </c>
      <c r="C7" s="8">
        <v>80</v>
      </c>
      <c r="D7" s="8">
        <v>61</v>
      </c>
      <c r="E7" s="8">
        <v>72.4</v>
      </c>
      <c r="F7" s="9"/>
      <c r="G7" s="8">
        <v>72.4</v>
      </c>
    </row>
    <row r="8" spans="1:7">
      <c r="A8" s="8" t="s">
        <v>9</v>
      </c>
      <c r="B8" s="8" t="str">
        <f>"223410032306"</f>
        <v>223410032306</v>
      </c>
      <c r="C8" s="8">
        <v>94</v>
      </c>
      <c r="D8" s="8">
        <v>77</v>
      </c>
      <c r="E8" s="8">
        <v>87.2</v>
      </c>
      <c r="F8" s="9"/>
      <c r="G8" s="8">
        <v>87.2</v>
      </c>
    </row>
    <row r="9" spans="1:7">
      <c r="A9" s="8" t="s">
        <v>10</v>
      </c>
      <c r="B9" s="8" t="str">
        <f>"223410033304"</f>
        <v>223410033304</v>
      </c>
      <c r="C9" s="8">
        <v>75</v>
      </c>
      <c r="D9" s="8">
        <v>72</v>
      </c>
      <c r="E9" s="8">
        <v>73.8</v>
      </c>
      <c r="F9" s="10"/>
      <c r="G9" s="8">
        <v>73.8</v>
      </c>
    </row>
    <row r="10" spans="1:7">
      <c r="A10" s="8" t="s">
        <v>10</v>
      </c>
      <c r="B10" s="8" t="str">
        <f>"223410033308"</f>
        <v>223410033308</v>
      </c>
      <c r="C10" s="8">
        <v>63</v>
      </c>
      <c r="D10" s="8">
        <v>72</v>
      </c>
      <c r="E10" s="8">
        <v>66.6</v>
      </c>
      <c r="F10" s="10"/>
      <c r="G10" s="8">
        <v>66.6</v>
      </c>
    </row>
    <row r="11" spans="1:7">
      <c r="A11" s="8" t="s">
        <v>10</v>
      </c>
      <c r="B11" s="8" t="str">
        <f>"223410033319"</f>
        <v>223410033319</v>
      </c>
      <c r="C11" s="8">
        <v>85.5</v>
      </c>
      <c r="D11" s="8">
        <v>73</v>
      </c>
      <c r="E11" s="8">
        <v>80.5</v>
      </c>
      <c r="F11" s="10"/>
      <c r="G11" s="8">
        <v>80.5</v>
      </c>
    </row>
    <row r="12" spans="1:7">
      <c r="A12" s="8" t="s">
        <v>10</v>
      </c>
      <c r="B12" s="8" t="str">
        <f>"223410033325"</f>
        <v>223410033325</v>
      </c>
      <c r="C12" s="8">
        <v>76</v>
      </c>
      <c r="D12" s="8">
        <v>72</v>
      </c>
      <c r="E12" s="8">
        <v>74.4</v>
      </c>
      <c r="F12" s="10"/>
      <c r="G12" s="8">
        <v>74.4</v>
      </c>
    </row>
    <row r="13" spans="1:7">
      <c r="A13" s="8" t="s">
        <v>10</v>
      </c>
      <c r="B13" s="8" t="str">
        <f>"223410033326"</f>
        <v>223410033326</v>
      </c>
      <c r="C13" s="8">
        <v>89.5</v>
      </c>
      <c r="D13" s="8">
        <v>83</v>
      </c>
      <c r="E13" s="8">
        <v>86.9</v>
      </c>
      <c r="F13" s="10"/>
      <c r="G13" s="8">
        <v>86.9</v>
      </c>
    </row>
    <row r="14" spans="1:7">
      <c r="A14" s="8" t="s">
        <v>11</v>
      </c>
      <c r="B14" s="8" t="str">
        <f>"223410031602"</f>
        <v>223410031602</v>
      </c>
      <c r="C14" s="8">
        <v>84</v>
      </c>
      <c r="D14" s="8">
        <v>73</v>
      </c>
      <c r="E14" s="8">
        <v>79.6</v>
      </c>
      <c r="F14" s="8"/>
      <c r="G14" s="8">
        <v>79.6</v>
      </c>
    </row>
    <row r="15" spans="1:7">
      <c r="A15" s="8" t="s">
        <v>11</v>
      </c>
      <c r="B15" s="8" t="str">
        <f>"223410031626"</f>
        <v>223410031626</v>
      </c>
      <c r="C15" s="8">
        <v>86.5</v>
      </c>
      <c r="D15" s="8">
        <v>81</v>
      </c>
      <c r="E15" s="8">
        <v>84.3</v>
      </c>
      <c r="F15" s="8"/>
      <c r="G15" s="8">
        <v>84.3</v>
      </c>
    </row>
    <row r="16" spans="1:7">
      <c r="A16" s="8" t="s">
        <v>11</v>
      </c>
      <c r="B16" s="8" t="str">
        <f>"223410031705"</f>
        <v>223410031705</v>
      </c>
      <c r="C16" s="8">
        <v>82</v>
      </c>
      <c r="D16" s="8">
        <v>69</v>
      </c>
      <c r="E16" s="8">
        <v>76.8</v>
      </c>
      <c r="F16" s="8"/>
      <c r="G16" s="8">
        <v>76.8</v>
      </c>
    </row>
    <row r="17" spans="1:7">
      <c r="A17" s="8" t="s">
        <v>12</v>
      </c>
      <c r="B17" s="8" t="str">
        <f>"223410030103"</f>
        <v>223410030103</v>
      </c>
      <c r="C17" s="8">
        <v>80</v>
      </c>
      <c r="D17" s="8">
        <v>91</v>
      </c>
      <c r="E17" s="8">
        <v>84.4</v>
      </c>
      <c r="F17" s="10"/>
      <c r="G17" s="8">
        <v>84.4</v>
      </c>
    </row>
    <row r="18" spans="1:7">
      <c r="A18" s="8" t="s">
        <v>12</v>
      </c>
      <c r="B18" s="8" t="str">
        <f>"223410030404"</f>
        <v>223410030404</v>
      </c>
      <c r="C18" s="8">
        <v>83</v>
      </c>
      <c r="D18" s="8">
        <v>98</v>
      </c>
      <c r="E18" s="8">
        <v>89</v>
      </c>
      <c r="F18" s="10"/>
      <c r="G18" s="8">
        <v>89</v>
      </c>
    </row>
    <row r="19" spans="1:7">
      <c r="A19" s="8" t="s">
        <v>12</v>
      </c>
      <c r="B19" s="8" t="str">
        <f>"223410030430"</f>
        <v>223410030430</v>
      </c>
      <c r="C19" s="8">
        <v>89</v>
      </c>
      <c r="D19" s="8">
        <v>86</v>
      </c>
      <c r="E19" s="8">
        <v>87.8</v>
      </c>
      <c r="F19" s="10"/>
      <c r="G19" s="8">
        <v>87.8</v>
      </c>
    </row>
    <row r="20" spans="1:7">
      <c r="A20" s="8" t="s">
        <v>13</v>
      </c>
      <c r="B20" s="8" t="str">
        <f>"223410032219"</f>
        <v>223410032219</v>
      </c>
      <c r="C20" s="8">
        <v>92</v>
      </c>
      <c r="D20" s="8">
        <v>85</v>
      </c>
      <c r="E20" s="8">
        <v>89.2</v>
      </c>
      <c r="F20" s="8"/>
      <c r="G20" s="8">
        <v>89.2</v>
      </c>
    </row>
    <row r="21" spans="1:7">
      <c r="A21" s="8" t="s">
        <v>13</v>
      </c>
      <c r="B21" s="8" t="str">
        <f>"223410032308"</f>
        <v>223410032308</v>
      </c>
      <c r="C21" s="8">
        <v>74</v>
      </c>
      <c r="D21" s="8">
        <v>88</v>
      </c>
      <c r="E21" s="8">
        <v>79.6</v>
      </c>
      <c r="F21" s="8"/>
      <c r="G21" s="8">
        <v>79.6</v>
      </c>
    </row>
    <row r="22" spans="1:7">
      <c r="A22" s="8" t="s">
        <v>13</v>
      </c>
      <c r="B22" s="8" t="str">
        <f>"223410032319"</f>
        <v>223410032319</v>
      </c>
      <c r="C22" s="8">
        <v>104</v>
      </c>
      <c r="D22" s="8">
        <v>73</v>
      </c>
      <c r="E22" s="8">
        <v>91.6</v>
      </c>
      <c r="F22" s="8"/>
      <c r="G22" s="8">
        <v>91.6</v>
      </c>
    </row>
    <row r="23" spans="1:7">
      <c r="A23" s="7" t="s">
        <v>14</v>
      </c>
      <c r="B23" s="7" t="str">
        <f>"223410032918"</f>
        <v>223410032918</v>
      </c>
      <c r="C23" s="7">
        <v>93</v>
      </c>
      <c r="D23" s="8">
        <v>83</v>
      </c>
      <c r="E23" s="7">
        <v>89</v>
      </c>
      <c r="F23" s="9"/>
      <c r="G23" s="7">
        <v>89</v>
      </c>
    </row>
    <row r="24" spans="1:7">
      <c r="A24" s="7" t="s">
        <v>14</v>
      </c>
      <c r="B24" s="7" t="str">
        <f>"223410032928"</f>
        <v>223410032928</v>
      </c>
      <c r="C24" s="7">
        <v>94.5</v>
      </c>
      <c r="D24" s="8">
        <v>87</v>
      </c>
      <c r="E24" s="7">
        <v>91.5</v>
      </c>
      <c r="F24" s="9"/>
      <c r="G24" s="7">
        <v>91.5</v>
      </c>
    </row>
    <row r="25" spans="1:7">
      <c r="A25" s="7" t="s">
        <v>14</v>
      </c>
      <c r="B25" s="7" t="str">
        <f>"223410033116"</f>
        <v>223410033116</v>
      </c>
      <c r="C25" s="7">
        <v>93</v>
      </c>
      <c r="D25" s="8">
        <v>91</v>
      </c>
      <c r="E25" s="7">
        <v>92.2</v>
      </c>
      <c r="F25" s="9"/>
      <c r="G25" s="7">
        <v>92.2</v>
      </c>
    </row>
    <row r="26" spans="1:7">
      <c r="A26" s="7" t="s">
        <v>15</v>
      </c>
      <c r="B26" s="7" t="str">
        <f>"223410031416"</f>
        <v>223410031416</v>
      </c>
      <c r="C26" s="7">
        <v>82</v>
      </c>
      <c r="D26" s="8">
        <v>90</v>
      </c>
      <c r="E26" s="7">
        <v>85.2</v>
      </c>
      <c r="F26" s="9"/>
      <c r="G26" s="7">
        <v>85.2</v>
      </c>
    </row>
    <row r="27" spans="1:7">
      <c r="A27" s="7" t="s">
        <v>15</v>
      </c>
      <c r="B27" s="7" t="str">
        <f>"223410031421"</f>
        <v>223410031421</v>
      </c>
      <c r="C27" s="7">
        <v>81</v>
      </c>
      <c r="D27" s="8">
        <v>75</v>
      </c>
      <c r="E27" s="7">
        <v>78.6</v>
      </c>
      <c r="F27" s="9"/>
      <c r="G27" s="7">
        <v>78.6</v>
      </c>
    </row>
  </sheetData>
  <sortState ref="A2:G614">
    <sortCondition ref="A2:A614"/>
    <sortCondition ref="G2:G614" descending="1"/>
  </sortState>
  <mergeCells count="1">
    <mergeCell ref="A1:G1"/>
  </mergeCells>
  <conditionalFormatting sqref="B3">
    <cfRule type="expression" dxfId="0" priority="15">
      <formula>AND(SUMPRODUCT(IFERROR(1*(($B$3&amp;"x")=(B3&amp;"x")),0))&gt;1,NOT(ISBLANK(B3)))</formula>
    </cfRule>
  </conditionalFormatting>
  <conditionalFormatting sqref="B4">
    <cfRule type="expression" dxfId="0" priority="16">
      <formula>AND(SUMPRODUCT(IFERROR(1*(($B$4&amp;"x")=(B4&amp;"x")),0))&gt;1,NOT(ISBLANK(B4)))</formula>
    </cfRule>
  </conditionalFormatting>
  <conditionalFormatting sqref="B5">
    <cfRule type="expression" dxfId="0" priority="14">
      <formula>AND(SUMPRODUCT(IFERROR(1*(($B$5&amp;"x")=(B5&amp;"x")),0))&gt;1,NOT(ISBLANK(B5)))</formula>
    </cfRule>
  </conditionalFormatting>
  <conditionalFormatting sqref="B8">
    <cfRule type="expression" dxfId="0" priority="12">
      <formula>AND(SUMPRODUCT(IFERROR(1*(($B$8&amp;"x")=(B8&amp;"x")),0))&gt;1,NOT(ISBLANK(B8)))</formula>
    </cfRule>
  </conditionalFormatting>
  <conditionalFormatting sqref="B17">
    <cfRule type="expression" dxfId="0" priority="7">
      <formula>AND(SUMPRODUCT(IFERROR(1*(($B$17&amp;"x")=(B17&amp;"x")),0))&gt;1,NOT(ISBLANK(B17)))</formula>
    </cfRule>
  </conditionalFormatting>
  <conditionalFormatting sqref="B18">
    <cfRule type="expression" dxfId="0" priority="6">
      <formula>AND(SUMPRODUCT(IFERROR(1*(($B$18&amp;"x")=(B18&amp;"x")),0))&gt;1,NOT(ISBLANK(B18)))</formula>
    </cfRule>
  </conditionalFormatting>
  <conditionalFormatting sqref="B19">
    <cfRule type="expression" dxfId="0" priority="5">
      <formula>AND(SUMPRODUCT(IFERROR(1*(($B$19&amp;"x")=(B19&amp;"x")),0))&gt;1,NOT(ISBLANK(B19)))</formula>
    </cfRule>
  </conditionalFormatting>
  <conditionalFormatting sqref="B25">
    <cfRule type="expression" dxfId="0" priority="2">
      <formula>AND(SUMPRODUCT(IFERROR(1*(($B$25&amp;"x")=(B25&amp;"x")),0))&gt;1,NOT(ISBLANK(B25)))</formula>
    </cfRule>
  </conditionalFormatting>
  <conditionalFormatting sqref="B6:B7">
    <cfRule type="expression" dxfId="0" priority="13">
      <formula>AND(SUMPRODUCT(IFERROR(1*(($B$6:$B$7&amp;"x")=(B6&amp;"x")),0))&gt;1,NOT(ISBLANK(B6)))</formula>
    </cfRule>
  </conditionalFormatting>
  <conditionalFormatting sqref="B9:B11">
    <cfRule type="expression" dxfId="0" priority="11">
      <formula>AND(SUMPRODUCT(IFERROR(1*(($B$9:$B$11&amp;"x")=(B9&amp;"x")),0))&gt;1,NOT(ISBLANK(B9)))</formula>
    </cfRule>
  </conditionalFormatting>
  <conditionalFormatting sqref="B12:B13">
    <cfRule type="expression" dxfId="0" priority="10">
      <formula>AND(SUMPRODUCT(IFERROR(1*(($B$12:$B$13&amp;"x")=(B12&amp;"x")),0))&gt;1,NOT(ISBLANK(B12)))</formula>
    </cfRule>
  </conditionalFormatting>
  <conditionalFormatting sqref="B23:B24">
    <cfRule type="expression" dxfId="0" priority="3">
      <formula>AND(SUMPRODUCT(IFERROR(1*(($B$23:$B$24&amp;"x")=(B23&amp;"x")),0))&gt;1,NOT(ISBLANK(B23)))</formula>
    </cfRule>
  </conditionalFormatting>
  <conditionalFormatting sqref="B26:B27">
    <cfRule type="expression" dxfId="0" priority="1">
      <formula>AND(SUMPRODUCT(IFERROR(1*(($B$26:$B$27&amp;"x")=(B26&amp;"x")),0))&gt;1,NOT(ISBLANK(B26)))</formula>
    </cfRule>
  </conditionalFormatting>
  <conditionalFormatting sqref="B28:B62088">
    <cfRule type="expression" dxfId="0" priority="18">
      <formula>AND(SUMPRODUCT(IFERROR(1*(($B$28:$B$62088&amp;"x")=(B28&amp;"x")),0))&gt;1,NOT(ISBLANK(B28)))</formula>
    </cfRule>
  </conditionalFormatting>
  <pageMargins left="0.511805555555556" right="0.275" top="1" bottom="1" header="0.590277777777778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2022-07-04T10:03:00Z</dcterms:created>
  <dcterms:modified xsi:type="dcterms:W3CDTF">2022-07-23T07:48:26Z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FE38170D35604FDDB8C0C9E294211F73</vt:lpwstr>
  </property>
  <property fmtid="{D5CDD505-2E9C-101B-9397-08002B2CF9AE}" pid="3" name="KSOProductBuildVer">
    <vt:lpwstr>2052-11.1.0.11875</vt:lpwstr>
  </property>
  <property fmtid="{D5CDD505-2E9C-101B-9397-08002B2CF9AE}" pid="4" name="KSOReadingLayout">
    <vt:bool>true</vt:bool>
  </property>
</Properties>
</file>