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<sst xmlns="http://schemas.openxmlformats.org/spreadsheetml/2006/main" count="169" uniqueCount="39">
  <si>
    <t>2022年霍山县中小学新任教师招聘入围专业测试人员名单</t>
  </si>
  <si>
    <t>序号</t>
  </si>
  <si>
    <t>报考岗位</t>
  </si>
  <si>
    <t>姓名</t>
  </si>
  <si>
    <t>特殊教育</t>
  </si>
  <si>
    <t>初中地理A</t>
  </si>
  <si>
    <t>胡融</t>
  </si>
  <si>
    <t>初中语文A</t>
  </si>
  <si>
    <t>初中地理B</t>
  </si>
  <si>
    <t>初中化学</t>
  </si>
  <si>
    <t>汪义洋</t>
  </si>
  <si>
    <t>初中语文B</t>
  </si>
  <si>
    <t>初中生物</t>
  </si>
  <si>
    <t>初中音乐</t>
  </si>
  <si>
    <t>张蕾</t>
  </si>
  <si>
    <t>王菲</t>
  </si>
  <si>
    <t>初中数学A</t>
  </si>
  <si>
    <t>初中体育A</t>
  </si>
  <si>
    <t>初中体育B</t>
  </si>
  <si>
    <t>初中数学B</t>
  </si>
  <si>
    <t>初中美术A</t>
  </si>
  <si>
    <t>初中美术B</t>
  </si>
  <si>
    <t>初中信息</t>
  </si>
  <si>
    <t>初中英语A</t>
  </si>
  <si>
    <t>高中语文</t>
  </si>
  <si>
    <t>初中英语B</t>
  </si>
  <si>
    <t>高中数学</t>
  </si>
  <si>
    <t>高兴</t>
  </si>
  <si>
    <t>初中政治A</t>
  </si>
  <si>
    <t>马玉孝</t>
  </si>
  <si>
    <t>初中政治B</t>
  </si>
  <si>
    <t>高中政治</t>
  </si>
  <si>
    <t>初中历史A</t>
  </si>
  <si>
    <t>高中物理</t>
  </si>
  <si>
    <t>高中生物</t>
  </si>
  <si>
    <t>初中历史B</t>
  </si>
  <si>
    <t>高中体育</t>
  </si>
  <si>
    <t>程瑞琪</t>
  </si>
  <si>
    <t>初中物理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</si>
</sst>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华文中宋"/>
      <family val="0"/>
    </font>
    <font>
      <sz val="14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1">
      <selection activeCell="S21" sqref="S21"/>
    </sheetView>
  </sheetViews>
  <sheetFormatPr defaultColWidth="9.00390625" defaultRowHeight="14.25"/>
  <cols>
    <col min="1" max="1" width="7.375" style="0" customWidth="1"/>
    <col min="2" max="2" width="15.375" style="0" customWidth="1"/>
    <col min="3" max="3" width="12.125" style="0" customWidth="1"/>
    <col min="4" max="4" width="7.75390625" style="0" customWidth="1"/>
    <col min="5" max="5" width="19.875" style="0" customWidth="1"/>
    <col min="6" max="6" width="11.75390625" style="0" customWidth="1"/>
  </cols>
  <sheetData>
    <row r="1" spans="1:6" ht="21.75" customHeight="1">
      <c r="A1" s="2" t="s">
        <v>0</v>
      </c>
      <c r="B1" s="2"/>
      <c r="C1" s="2"/>
      <c r="D1" s="2"/>
      <c r="E1" s="2"/>
      <c r="F1" s="2"/>
    </row>
    <row r="2" spans="1:6" s="1" customFormat="1" ht="19.5" customHeight="1">
      <c r="A2" s="3" t="s">
        <v>1</v>
      </c>
      <c r="B2" s="3" t="s">
        <v>2</v>
      </c>
      <c r="C2" s="3" t="s">
        <v>3</v>
      </c>
      <c r="D2" s="3" t="s">
        <v>1</v>
      </c>
      <c r="E2" s="3" t="s">
        <v>2</v>
      </c>
      <c r="F2" s="3" t="s">
        <v>3</v>
      </c>
    </row>
    <row r="3" spans="1:6" s="1" customFormat="1" ht="19.5" customHeight="1">
      <c r="A3" s="3">
        <v>1</v>
      </c>
      <c r="B3" s="3" t="s">
        <v>4</v>
      </c>
      <c r="C3" s="3" t="str">
        <f>"余宏梅"</f>
        <v>余宏梅</v>
      </c>
      <c r="D3" s="3">
        <v>79</v>
      </c>
      <c r="E3" s="3" t="s">
        <v>5</v>
      </c>
      <c r="F3" s="3" t="str">
        <f>"王想呈"</f>
        <v>王想呈</v>
      </c>
    </row>
    <row r="4" spans="1:6" s="1" customFormat="1" ht="19.5" customHeight="1">
      <c r="A4" s="3">
        <v>2</v>
      </c>
      <c r="B4" s="3" t="s">
        <v>4</v>
      </c>
      <c r="C4" s="3" t="str">
        <f>"杨琳"</f>
        <v>杨琳</v>
      </c>
      <c r="D4" s="3">
        <v>80</v>
      </c>
      <c r="E4" s="3" t="s">
        <v>5</v>
      </c>
      <c r="F4" s="3" t="str">
        <f>"刘方"</f>
        <v>刘方</v>
      </c>
    </row>
    <row r="5" spans="1:6" s="1" customFormat="1" ht="19.5" customHeight="1">
      <c r="A5" s="3">
        <v>3</v>
      </c>
      <c r="B5" s="3" t="s">
        <v>4</v>
      </c>
      <c r="C5" s="3" t="s">
        <v>6</v>
      </c>
      <c r="D5" s="3">
        <v>81</v>
      </c>
      <c r="E5" s="3" t="s">
        <v>5</v>
      </c>
      <c r="F5" s="3" t="str">
        <f>"马飞扬"</f>
        <v>马飞扬</v>
      </c>
    </row>
    <row r="6" spans="1:6" s="1" customFormat="1" ht="19.5" customHeight="1">
      <c r="A6" s="3">
        <v>4</v>
      </c>
      <c r="B6" s="3" t="s">
        <v>7</v>
      </c>
      <c r="C6" s="3" t="str">
        <f>"李润"</f>
        <v>李润</v>
      </c>
      <c r="D6" s="3">
        <v>82</v>
      </c>
      <c r="E6" s="3" t="s">
        <v>8</v>
      </c>
      <c r="F6" s="3" t="str">
        <f>"陈景"</f>
        <v>陈景</v>
      </c>
    </row>
    <row r="7" spans="1:6" s="1" customFormat="1" ht="19.5" customHeight="1">
      <c r="A7" s="3">
        <v>5</v>
      </c>
      <c r="B7" s="3" t="s">
        <v>7</v>
      </c>
      <c r="C7" s="3" t="str">
        <f>"汪静"</f>
        <v>汪静</v>
      </c>
      <c r="D7" s="3">
        <v>83</v>
      </c>
      <c r="E7" s="3" t="s">
        <v>8</v>
      </c>
      <c r="F7" s="3" t="str">
        <f>"陈燕"</f>
        <v>陈燕</v>
      </c>
    </row>
    <row r="8" spans="1:6" s="1" customFormat="1" ht="19.5" customHeight="1">
      <c r="A8" s="3">
        <v>6</v>
      </c>
      <c r="B8" s="3" t="s">
        <v>7</v>
      </c>
      <c r="C8" s="3" t="str">
        <f>"吴玉婷"</f>
        <v>吴玉婷</v>
      </c>
      <c r="D8" s="3">
        <v>84</v>
      </c>
      <c r="E8" s="3" t="s">
        <v>8</v>
      </c>
      <c r="F8" s="3" t="str">
        <f>"潘司祺"</f>
        <v>潘司祺</v>
      </c>
    </row>
    <row r="9" spans="1:6" s="1" customFormat="1" ht="19.5" customHeight="1">
      <c r="A9" s="3">
        <v>7</v>
      </c>
      <c r="B9" s="3" t="s">
        <v>7</v>
      </c>
      <c r="C9" s="3" t="str">
        <f>"梁欣俊"</f>
        <v>梁欣俊</v>
      </c>
      <c r="D9" s="3">
        <v>85</v>
      </c>
      <c r="E9" s="3" t="s">
        <v>9</v>
      </c>
      <c r="F9" s="3" t="str">
        <f>"陈思佳"</f>
        <v>陈思佳</v>
      </c>
    </row>
    <row r="10" spans="1:6" s="1" customFormat="1" ht="19.5" customHeight="1">
      <c r="A10" s="3">
        <v>8</v>
      </c>
      <c r="B10" s="3" t="s">
        <v>7</v>
      </c>
      <c r="C10" s="3" t="str">
        <f>"马志家"</f>
        <v>马志家</v>
      </c>
      <c r="D10" s="3">
        <v>86</v>
      </c>
      <c r="E10" s="3" t="s">
        <v>9</v>
      </c>
      <c r="F10" s="3" t="str">
        <f>"葛瑶"</f>
        <v>葛瑶</v>
      </c>
    </row>
    <row r="11" spans="1:6" s="1" customFormat="1" ht="19.5" customHeight="1">
      <c r="A11" s="3">
        <v>9</v>
      </c>
      <c r="B11" s="3" t="s">
        <v>7</v>
      </c>
      <c r="C11" s="3" t="s">
        <v>10</v>
      </c>
      <c r="D11" s="3">
        <v>87</v>
      </c>
      <c r="E11" s="3" t="s">
        <v>9</v>
      </c>
      <c r="F11" s="3" t="str">
        <f>"汪萍"</f>
        <v>汪萍</v>
      </c>
    </row>
    <row r="12" spans="1:6" s="1" customFormat="1" ht="19.5" customHeight="1">
      <c r="A12" s="3">
        <v>10</v>
      </c>
      <c r="B12" s="3" t="s">
        <v>11</v>
      </c>
      <c r="C12" s="3" t="str">
        <f>"张九妹"</f>
        <v>张九妹</v>
      </c>
      <c r="D12" s="3">
        <v>88</v>
      </c>
      <c r="E12" s="3" t="s">
        <v>9</v>
      </c>
      <c r="F12" s="3" t="str">
        <f>"温馨"</f>
        <v>温馨</v>
      </c>
    </row>
    <row r="13" spans="1:6" s="1" customFormat="1" ht="19.5" customHeight="1">
      <c r="A13" s="3">
        <v>11</v>
      </c>
      <c r="B13" s="3" t="s">
        <v>11</v>
      </c>
      <c r="C13" s="3" t="str">
        <f>"李显智"</f>
        <v>李显智</v>
      </c>
      <c r="D13" s="3">
        <v>89</v>
      </c>
      <c r="E13" s="3" t="s">
        <v>9</v>
      </c>
      <c r="F13" s="3" t="str">
        <f>"朱钰"</f>
        <v>朱钰</v>
      </c>
    </row>
    <row r="14" spans="1:6" s="1" customFormat="1" ht="19.5" customHeight="1">
      <c r="A14" s="3">
        <v>12</v>
      </c>
      <c r="B14" s="3" t="s">
        <v>11</v>
      </c>
      <c r="C14" s="3" t="str">
        <f>"汪美君"</f>
        <v>汪美君</v>
      </c>
      <c r="D14" s="3">
        <v>90</v>
      </c>
      <c r="E14" s="3" t="s">
        <v>9</v>
      </c>
      <c r="F14" s="3" t="str">
        <f>"史可慧"</f>
        <v>史可慧</v>
      </c>
    </row>
    <row r="15" spans="1:6" s="1" customFormat="1" ht="19.5" customHeight="1">
      <c r="A15" s="3">
        <v>13</v>
      </c>
      <c r="B15" s="3" t="s">
        <v>11</v>
      </c>
      <c r="C15" s="3" t="str">
        <f>"段玮玮"</f>
        <v>段玮玮</v>
      </c>
      <c r="D15" s="3">
        <v>91</v>
      </c>
      <c r="E15" s="3" t="s">
        <v>9</v>
      </c>
      <c r="F15" s="3" t="str">
        <f>"石留阳"</f>
        <v>石留阳</v>
      </c>
    </row>
    <row r="16" spans="1:6" s="1" customFormat="1" ht="19.5" customHeight="1">
      <c r="A16" s="3">
        <v>14</v>
      </c>
      <c r="B16" s="3" t="s">
        <v>11</v>
      </c>
      <c r="C16" s="3" t="str">
        <f>"翁怀玉"</f>
        <v>翁怀玉</v>
      </c>
      <c r="D16" s="3">
        <v>92</v>
      </c>
      <c r="E16" s="3" t="s">
        <v>9</v>
      </c>
      <c r="F16" s="3" t="str">
        <f>"汪越越"</f>
        <v>汪越越</v>
      </c>
    </row>
    <row r="17" spans="1:6" s="1" customFormat="1" ht="19.5" customHeight="1">
      <c r="A17" s="3">
        <v>15</v>
      </c>
      <c r="B17" s="3" t="s">
        <v>11</v>
      </c>
      <c r="C17" s="3" t="str">
        <f>"梁舒霞"</f>
        <v>梁舒霞</v>
      </c>
      <c r="D17" s="3">
        <v>93</v>
      </c>
      <c r="E17" s="3" t="s">
        <v>12</v>
      </c>
      <c r="F17" s="3" t="str">
        <f>"李娜娜"</f>
        <v>李娜娜</v>
      </c>
    </row>
    <row r="18" spans="1:6" s="1" customFormat="1" ht="19.5" customHeight="1">
      <c r="A18" s="3">
        <v>16</v>
      </c>
      <c r="B18" s="3" t="s">
        <v>11</v>
      </c>
      <c r="C18" s="3" t="str">
        <f>"廉满雪"</f>
        <v>廉满雪</v>
      </c>
      <c r="D18" s="3">
        <v>94</v>
      </c>
      <c r="E18" s="3" t="s">
        <v>12</v>
      </c>
      <c r="F18" s="3" t="str">
        <f>"许露露"</f>
        <v>许露露</v>
      </c>
    </row>
    <row r="19" spans="1:6" s="1" customFormat="1" ht="19.5" customHeight="1">
      <c r="A19" s="3">
        <v>17</v>
      </c>
      <c r="B19" s="3" t="s">
        <v>11</v>
      </c>
      <c r="C19" s="3" t="str">
        <f>"李文芍"</f>
        <v>李文芍</v>
      </c>
      <c r="D19" s="3">
        <v>95</v>
      </c>
      <c r="E19" s="3" t="s">
        <v>12</v>
      </c>
      <c r="F19" s="3" t="str">
        <f>"刘庆园"</f>
        <v>刘庆园</v>
      </c>
    </row>
    <row r="20" spans="1:6" s="1" customFormat="1" ht="19.5" customHeight="1">
      <c r="A20" s="3">
        <v>18</v>
      </c>
      <c r="B20" s="3" t="s">
        <v>11</v>
      </c>
      <c r="C20" s="3" t="str">
        <f>"朱婉秀"</f>
        <v>朱婉秀</v>
      </c>
      <c r="D20" s="3">
        <v>96</v>
      </c>
      <c r="E20" s="3" t="s">
        <v>12</v>
      </c>
      <c r="F20" s="3" t="str">
        <f>"俞瑾"</f>
        <v>俞瑾</v>
      </c>
    </row>
    <row r="21" spans="1:6" s="1" customFormat="1" ht="19.5" customHeight="1">
      <c r="A21" s="3">
        <v>19</v>
      </c>
      <c r="B21" s="3" t="s">
        <v>11</v>
      </c>
      <c r="C21" s="3" t="str">
        <f>"兰浩东"</f>
        <v>兰浩东</v>
      </c>
      <c r="D21" s="3">
        <v>97</v>
      </c>
      <c r="E21" s="3" t="s">
        <v>13</v>
      </c>
      <c r="F21" s="3" t="str">
        <f>"徐先锋"</f>
        <v>徐先锋</v>
      </c>
    </row>
    <row r="22" spans="1:6" s="1" customFormat="1" ht="19.5" customHeight="1">
      <c r="A22" s="3">
        <v>20</v>
      </c>
      <c r="B22" s="3" t="s">
        <v>11</v>
      </c>
      <c r="C22" s="3" t="str">
        <f>"何春宇"</f>
        <v>何春宇</v>
      </c>
      <c r="D22" s="3">
        <v>98</v>
      </c>
      <c r="E22" s="3" t="s">
        <v>13</v>
      </c>
      <c r="F22" s="3" t="str">
        <f>"李晓璐"</f>
        <v>李晓璐</v>
      </c>
    </row>
    <row r="23" spans="1:6" s="1" customFormat="1" ht="19.5" customHeight="1">
      <c r="A23" s="3">
        <v>21</v>
      </c>
      <c r="B23" s="3" t="s">
        <v>11</v>
      </c>
      <c r="C23" s="3" t="s">
        <v>14</v>
      </c>
      <c r="D23" s="3">
        <v>99</v>
      </c>
      <c r="E23" s="3" t="s">
        <v>13</v>
      </c>
      <c r="F23" s="3" t="s">
        <v>15</v>
      </c>
    </row>
    <row r="24" spans="1:6" s="1" customFormat="1" ht="19.5" customHeight="1">
      <c r="A24" s="3">
        <v>22</v>
      </c>
      <c r="B24" s="3" t="s">
        <v>16</v>
      </c>
      <c r="C24" s="3" t="str">
        <f>"但梦"</f>
        <v>但梦</v>
      </c>
      <c r="D24" s="3">
        <v>100</v>
      </c>
      <c r="E24" s="3" t="s">
        <v>17</v>
      </c>
      <c r="F24" s="3" t="str">
        <f>"吴俊杰"</f>
        <v>吴俊杰</v>
      </c>
    </row>
    <row r="25" spans="1:6" s="1" customFormat="1" ht="19.5" customHeight="1">
      <c r="A25" s="3">
        <v>23</v>
      </c>
      <c r="B25" s="3" t="s">
        <v>16</v>
      </c>
      <c r="C25" s="3" t="str">
        <f>"陈佳"</f>
        <v>陈佳</v>
      </c>
      <c r="D25" s="3">
        <v>101</v>
      </c>
      <c r="E25" s="3" t="s">
        <v>17</v>
      </c>
      <c r="F25" s="3" t="str">
        <f>"余汇川"</f>
        <v>余汇川</v>
      </c>
    </row>
    <row r="26" spans="1:6" s="1" customFormat="1" ht="19.5" customHeight="1">
      <c r="A26" s="3">
        <v>24</v>
      </c>
      <c r="B26" s="3" t="s">
        <v>16</v>
      </c>
      <c r="C26" s="3" t="str">
        <f>"苏建华"</f>
        <v>苏建华</v>
      </c>
      <c r="D26" s="3">
        <v>102</v>
      </c>
      <c r="E26" s="3" t="s">
        <v>17</v>
      </c>
      <c r="F26" s="3" t="str">
        <f>"赵孟才"</f>
        <v>赵孟才</v>
      </c>
    </row>
    <row r="27" spans="1:6" s="1" customFormat="1" ht="19.5" customHeight="1">
      <c r="A27" s="3">
        <v>25</v>
      </c>
      <c r="B27" s="3" t="s">
        <v>16</v>
      </c>
      <c r="C27" s="3" t="str">
        <f>"张清和"</f>
        <v>张清和</v>
      </c>
      <c r="D27" s="3">
        <v>103</v>
      </c>
      <c r="E27" s="3" t="s">
        <v>18</v>
      </c>
      <c r="F27" s="3" t="str">
        <f>"汪泉"</f>
        <v>汪泉</v>
      </c>
    </row>
    <row r="28" spans="1:6" s="1" customFormat="1" ht="19.5" customHeight="1">
      <c r="A28" s="3">
        <v>26</v>
      </c>
      <c r="B28" s="3" t="s">
        <v>16</v>
      </c>
      <c r="C28" s="3" t="str">
        <f>"郑成龙"</f>
        <v>郑成龙</v>
      </c>
      <c r="D28" s="3">
        <v>104</v>
      </c>
      <c r="E28" s="3" t="s">
        <v>18</v>
      </c>
      <c r="F28" s="3" t="str">
        <f>"朱晓云"</f>
        <v>朱晓云</v>
      </c>
    </row>
    <row r="29" spans="1:6" s="1" customFormat="1" ht="19.5" customHeight="1">
      <c r="A29" s="3">
        <v>27</v>
      </c>
      <c r="B29" s="3" t="s">
        <v>16</v>
      </c>
      <c r="C29" s="3" t="str">
        <f>"胡小曼"</f>
        <v>胡小曼</v>
      </c>
      <c r="D29" s="3">
        <v>105</v>
      </c>
      <c r="E29" s="3" t="s">
        <v>18</v>
      </c>
      <c r="F29" s="3" t="str">
        <f>"章燕"</f>
        <v>章燕</v>
      </c>
    </row>
    <row r="30" spans="1:6" s="1" customFormat="1" ht="19.5" customHeight="1">
      <c r="A30" s="3">
        <v>28</v>
      </c>
      <c r="B30" s="3" t="s">
        <v>16</v>
      </c>
      <c r="C30" s="3" t="str">
        <f>"陆奇"</f>
        <v>陆奇</v>
      </c>
      <c r="D30" s="3">
        <v>106</v>
      </c>
      <c r="E30" s="3" t="s">
        <v>18</v>
      </c>
      <c r="F30" s="3" t="str">
        <f>"罗来辉"</f>
        <v>罗来辉</v>
      </c>
    </row>
    <row r="31" spans="1:6" s="1" customFormat="1" ht="19.5" customHeight="1">
      <c r="A31" s="3">
        <v>29</v>
      </c>
      <c r="B31" s="3" t="s">
        <v>16</v>
      </c>
      <c r="C31" s="3" t="str">
        <f>"陈先清"</f>
        <v>陈先清</v>
      </c>
      <c r="D31" s="3">
        <v>107</v>
      </c>
      <c r="E31" s="3" t="s">
        <v>18</v>
      </c>
      <c r="F31" s="3" t="str">
        <f>"陈文峰"</f>
        <v>陈文峰</v>
      </c>
    </row>
    <row r="32" spans="1:6" s="1" customFormat="1" ht="19.5" customHeight="1">
      <c r="A32" s="3">
        <v>30</v>
      </c>
      <c r="B32" s="3" t="s">
        <v>16</v>
      </c>
      <c r="C32" s="3" t="str">
        <f>"黎浩"</f>
        <v>黎浩</v>
      </c>
      <c r="D32" s="3">
        <v>108</v>
      </c>
      <c r="E32" s="3" t="s">
        <v>18</v>
      </c>
      <c r="F32" s="3" t="str">
        <f>"彭富"</f>
        <v>彭富</v>
      </c>
    </row>
    <row r="33" spans="1:6" s="1" customFormat="1" ht="19.5" customHeight="1">
      <c r="A33" s="3">
        <v>31</v>
      </c>
      <c r="B33" s="3" t="s">
        <v>19</v>
      </c>
      <c r="C33" s="3" t="str">
        <f>"丁娅婷"</f>
        <v>丁娅婷</v>
      </c>
      <c r="D33" s="3">
        <v>109</v>
      </c>
      <c r="E33" s="3" t="s">
        <v>20</v>
      </c>
      <c r="F33" s="3" t="str">
        <f>"杨书琼"</f>
        <v>杨书琼</v>
      </c>
    </row>
    <row r="34" spans="1:6" s="1" customFormat="1" ht="19.5" customHeight="1">
      <c r="A34" s="3">
        <v>32</v>
      </c>
      <c r="B34" s="3" t="s">
        <v>19</v>
      </c>
      <c r="C34" s="3" t="str">
        <f>"张颖"</f>
        <v>张颖</v>
      </c>
      <c r="D34" s="3">
        <v>110</v>
      </c>
      <c r="E34" s="3" t="s">
        <v>20</v>
      </c>
      <c r="F34" s="3" t="str">
        <f>"陆沉沉"</f>
        <v>陆沉沉</v>
      </c>
    </row>
    <row r="35" spans="1:6" s="1" customFormat="1" ht="19.5" customHeight="1">
      <c r="A35" s="3">
        <v>33</v>
      </c>
      <c r="B35" s="3" t="s">
        <v>19</v>
      </c>
      <c r="C35" s="3" t="str">
        <f>"张恩静"</f>
        <v>张恩静</v>
      </c>
      <c r="D35" s="3">
        <v>111</v>
      </c>
      <c r="E35" s="3" t="s">
        <v>20</v>
      </c>
      <c r="F35" s="3" t="str">
        <f>"杨晨"</f>
        <v>杨晨</v>
      </c>
    </row>
    <row r="36" spans="1:6" s="1" customFormat="1" ht="19.5" customHeight="1">
      <c r="A36" s="3">
        <v>34</v>
      </c>
      <c r="B36" s="3" t="s">
        <v>19</v>
      </c>
      <c r="C36" s="3" t="str">
        <f>"李传萍"</f>
        <v>李传萍</v>
      </c>
      <c r="D36" s="3">
        <v>112</v>
      </c>
      <c r="E36" s="3" t="s">
        <v>21</v>
      </c>
      <c r="F36" s="3" t="str">
        <f>"刘传品"</f>
        <v>刘传品</v>
      </c>
    </row>
    <row r="37" spans="1:6" s="1" customFormat="1" ht="19.5" customHeight="1">
      <c r="A37" s="3">
        <v>35</v>
      </c>
      <c r="B37" s="3" t="s">
        <v>19</v>
      </c>
      <c r="C37" s="3" t="str">
        <f>"王子琪"</f>
        <v>王子琪</v>
      </c>
      <c r="D37" s="3">
        <v>113</v>
      </c>
      <c r="E37" s="3" t="s">
        <v>21</v>
      </c>
      <c r="F37" s="3" t="str">
        <f>"夏盼盼"</f>
        <v>夏盼盼</v>
      </c>
    </row>
    <row r="38" spans="1:6" s="1" customFormat="1" ht="19.5" customHeight="1">
      <c r="A38" s="3">
        <v>36</v>
      </c>
      <c r="B38" s="3" t="s">
        <v>19</v>
      </c>
      <c r="C38" s="3" t="str">
        <f>"俞梦竹"</f>
        <v>俞梦竹</v>
      </c>
      <c r="D38" s="3">
        <v>114</v>
      </c>
      <c r="E38" s="3" t="s">
        <v>21</v>
      </c>
      <c r="F38" s="3" t="str">
        <f>"刘晓玲"</f>
        <v>刘晓玲</v>
      </c>
    </row>
    <row r="39" spans="1:6" s="1" customFormat="1" ht="19.5" customHeight="1">
      <c r="A39" s="3">
        <v>37</v>
      </c>
      <c r="B39" s="3" t="s">
        <v>19</v>
      </c>
      <c r="C39" s="3" t="str">
        <f>"朱婷婷"</f>
        <v>朱婷婷</v>
      </c>
      <c r="D39" s="3">
        <v>115</v>
      </c>
      <c r="E39" s="3" t="s">
        <v>21</v>
      </c>
      <c r="F39" s="3" t="str">
        <f>"徐思婷"</f>
        <v>徐思婷</v>
      </c>
    </row>
    <row r="40" spans="1:6" s="1" customFormat="1" ht="19.5" customHeight="1">
      <c r="A40" s="3">
        <v>38</v>
      </c>
      <c r="B40" s="3" t="s">
        <v>19</v>
      </c>
      <c r="C40" s="3" t="str">
        <f>"俞孟君"</f>
        <v>俞孟君</v>
      </c>
      <c r="D40" s="3">
        <v>116</v>
      </c>
      <c r="E40" s="3" t="s">
        <v>21</v>
      </c>
      <c r="F40" s="3" t="str">
        <f>"杨春晓"</f>
        <v>杨春晓</v>
      </c>
    </row>
    <row r="41" spans="1:8" ht="18.75">
      <c r="A41" s="3">
        <v>39</v>
      </c>
      <c r="B41" s="3" t="s">
        <v>19</v>
      </c>
      <c r="C41" s="3" t="str">
        <f>"余宏炜"</f>
        <v>余宏炜</v>
      </c>
      <c r="D41" s="3">
        <v>117</v>
      </c>
      <c r="E41" s="3" t="s">
        <v>21</v>
      </c>
      <c r="F41" s="3" t="str">
        <f>"郭婷"</f>
        <v>郭婷</v>
      </c>
      <c r="H41" s="1"/>
    </row>
    <row r="42" spans="1:8" ht="18.75">
      <c r="A42" s="3">
        <v>40</v>
      </c>
      <c r="B42" s="3" t="s">
        <v>19</v>
      </c>
      <c r="C42" s="3" t="str">
        <f>"陶娟"</f>
        <v>陶娟</v>
      </c>
      <c r="D42" s="3">
        <v>118</v>
      </c>
      <c r="E42" s="3" t="s">
        <v>22</v>
      </c>
      <c r="F42" s="3" t="str">
        <f>"翁格森"</f>
        <v>翁格森</v>
      </c>
      <c r="H42" s="1"/>
    </row>
    <row r="43" spans="1:8" ht="18.75">
      <c r="A43" s="3">
        <v>41</v>
      </c>
      <c r="B43" s="3" t="s">
        <v>19</v>
      </c>
      <c r="C43" s="3" t="str">
        <f>"朱彬"</f>
        <v>朱彬</v>
      </c>
      <c r="D43" s="3">
        <v>119</v>
      </c>
      <c r="E43" s="3" t="s">
        <v>22</v>
      </c>
      <c r="F43" s="3" t="str">
        <f>"罗强"</f>
        <v>罗强</v>
      </c>
      <c r="H43" s="1"/>
    </row>
    <row r="44" spans="1:8" ht="18.75">
      <c r="A44" s="3">
        <v>42</v>
      </c>
      <c r="B44" s="3" t="s">
        <v>19</v>
      </c>
      <c r="C44" s="3" t="str">
        <f>"孙玮"</f>
        <v>孙玮</v>
      </c>
      <c r="D44" s="3">
        <v>120</v>
      </c>
      <c r="E44" s="3" t="s">
        <v>22</v>
      </c>
      <c r="F44" s="3" t="str">
        <f>"冯倩"</f>
        <v>冯倩</v>
      </c>
      <c r="H44" s="1"/>
    </row>
    <row r="45" spans="1:8" ht="18.75">
      <c r="A45" s="3">
        <v>43</v>
      </c>
      <c r="B45" s="3" t="s">
        <v>23</v>
      </c>
      <c r="C45" s="3" t="str">
        <f>"邸璐璐"</f>
        <v>邸璐璐</v>
      </c>
      <c r="D45" s="3">
        <v>121</v>
      </c>
      <c r="E45" s="3" t="s">
        <v>22</v>
      </c>
      <c r="F45" s="3" t="str">
        <f>"杨子玥"</f>
        <v>杨子玥</v>
      </c>
      <c r="H45" s="1"/>
    </row>
    <row r="46" spans="1:8" ht="18.75">
      <c r="A46" s="3">
        <v>44</v>
      </c>
      <c r="B46" s="3" t="s">
        <v>23</v>
      </c>
      <c r="C46" s="3" t="str">
        <f>"李胜男"</f>
        <v>李胜男</v>
      </c>
      <c r="D46" s="3">
        <v>122</v>
      </c>
      <c r="E46" s="3" t="s">
        <v>24</v>
      </c>
      <c r="F46" s="3" t="str">
        <f>"何雨"</f>
        <v>何雨</v>
      </c>
      <c r="H46" s="1"/>
    </row>
    <row r="47" spans="1:8" ht="18.75">
      <c r="A47" s="3">
        <v>45</v>
      </c>
      <c r="B47" s="3" t="s">
        <v>23</v>
      </c>
      <c r="C47" s="3" t="str">
        <f>"叶海涵"</f>
        <v>叶海涵</v>
      </c>
      <c r="D47" s="3">
        <v>123</v>
      </c>
      <c r="E47" s="3" t="s">
        <v>24</v>
      </c>
      <c r="F47" s="3" t="str">
        <f>"何敬苏"</f>
        <v>何敬苏</v>
      </c>
      <c r="H47" s="1"/>
    </row>
    <row r="48" spans="1:8" ht="18.75">
      <c r="A48" s="3">
        <v>46</v>
      </c>
      <c r="B48" s="3" t="s">
        <v>23</v>
      </c>
      <c r="C48" s="3" t="str">
        <f>"汤代瑞"</f>
        <v>汤代瑞</v>
      </c>
      <c r="D48" s="3">
        <v>124</v>
      </c>
      <c r="E48" s="3" t="s">
        <v>24</v>
      </c>
      <c r="F48" s="3" t="str">
        <f>"朱梦玲"</f>
        <v>朱梦玲</v>
      </c>
      <c r="H48" s="1"/>
    </row>
    <row r="49" spans="1:8" ht="18.75">
      <c r="A49" s="3">
        <v>47</v>
      </c>
      <c r="B49" s="3" t="s">
        <v>23</v>
      </c>
      <c r="C49" s="3" t="str">
        <f>"王晓娟"</f>
        <v>王晓娟</v>
      </c>
      <c r="D49" s="3">
        <v>125</v>
      </c>
      <c r="E49" s="3" t="s">
        <v>24</v>
      </c>
      <c r="F49" s="3" t="str">
        <f>"张星"</f>
        <v>张星</v>
      </c>
      <c r="H49" s="1"/>
    </row>
    <row r="50" spans="1:8" ht="18.75">
      <c r="A50" s="3">
        <v>48</v>
      </c>
      <c r="B50" s="3" t="s">
        <v>23</v>
      </c>
      <c r="C50" s="3" t="str">
        <f>"王敏"</f>
        <v>王敏</v>
      </c>
      <c r="D50" s="3">
        <v>126</v>
      </c>
      <c r="E50" s="3" t="s">
        <v>24</v>
      </c>
      <c r="F50" s="3" t="str">
        <f>"梁晨"</f>
        <v>梁晨</v>
      </c>
      <c r="H50" s="1"/>
    </row>
    <row r="51" spans="1:8" ht="18.75">
      <c r="A51" s="3">
        <v>49</v>
      </c>
      <c r="B51" s="3" t="s">
        <v>23</v>
      </c>
      <c r="C51" s="3" t="str">
        <f>"鲍怡"</f>
        <v>鲍怡</v>
      </c>
      <c r="D51" s="3">
        <v>127</v>
      </c>
      <c r="E51" s="3" t="s">
        <v>24</v>
      </c>
      <c r="F51" s="3" t="str">
        <f>"潘俞"</f>
        <v>潘俞</v>
      </c>
      <c r="H51" s="1"/>
    </row>
    <row r="52" spans="1:8" ht="18.75">
      <c r="A52" s="3">
        <v>50</v>
      </c>
      <c r="B52" s="3" t="s">
        <v>23</v>
      </c>
      <c r="C52" s="3" t="str">
        <f>"储荣荣"</f>
        <v>储荣荣</v>
      </c>
      <c r="D52" s="3">
        <v>128</v>
      </c>
      <c r="E52" s="3" t="s">
        <v>24</v>
      </c>
      <c r="F52" s="3" t="str">
        <f>"王悦"</f>
        <v>王悦</v>
      </c>
      <c r="H52" s="1"/>
    </row>
    <row r="53" spans="1:8" ht="18.75">
      <c r="A53" s="3">
        <v>51</v>
      </c>
      <c r="B53" s="3" t="s">
        <v>23</v>
      </c>
      <c r="C53" s="3" t="str">
        <f>"杨玲"</f>
        <v>杨玲</v>
      </c>
      <c r="D53" s="3">
        <v>129</v>
      </c>
      <c r="E53" s="3" t="s">
        <v>24</v>
      </c>
      <c r="F53" s="3" t="str">
        <f>"刘小雅"</f>
        <v>刘小雅</v>
      </c>
      <c r="H53" s="1"/>
    </row>
    <row r="54" spans="1:8" ht="18.75">
      <c r="A54" s="3">
        <v>52</v>
      </c>
      <c r="B54" s="3" t="s">
        <v>25</v>
      </c>
      <c r="C54" s="3" t="str">
        <f>"程亚琼"</f>
        <v>程亚琼</v>
      </c>
      <c r="D54" s="3">
        <v>130</v>
      </c>
      <c r="E54" s="3" t="s">
        <v>24</v>
      </c>
      <c r="F54" s="3" t="str">
        <f>"许雯"</f>
        <v>许雯</v>
      </c>
      <c r="H54" s="1"/>
    </row>
    <row r="55" spans="1:8" ht="18.75">
      <c r="A55" s="3">
        <v>53</v>
      </c>
      <c r="B55" s="3" t="s">
        <v>25</v>
      </c>
      <c r="C55" s="3" t="str">
        <f>"陈洪"</f>
        <v>陈洪</v>
      </c>
      <c r="D55" s="3">
        <v>131</v>
      </c>
      <c r="E55" s="3" t="s">
        <v>26</v>
      </c>
      <c r="F55" s="3" t="str">
        <f>"赵伟东"</f>
        <v>赵伟东</v>
      </c>
      <c r="H55" s="1"/>
    </row>
    <row r="56" spans="1:8" ht="18.75">
      <c r="A56" s="3">
        <v>54</v>
      </c>
      <c r="B56" s="3" t="s">
        <v>25</v>
      </c>
      <c r="C56" s="3" t="str">
        <f>"王宏翠"</f>
        <v>王宏翠</v>
      </c>
      <c r="D56" s="3">
        <v>132</v>
      </c>
      <c r="E56" s="3" t="s">
        <v>26</v>
      </c>
      <c r="F56" s="3" t="str">
        <f>"熊开煌"</f>
        <v>熊开煌</v>
      </c>
      <c r="H56" s="1"/>
    </row>
    <row r="57" spans="1:8" ht="18.75">
      <c r="A57" s="3">
        <v>55</v>
      </c>
      <c r="B57" s="3" t="s">
        <v>25</v>
      </c>
      <c r="C57" s="3" t="str">
        <f>"刘雯雯"</f>
        <v>刘雯雯</v>
      </c>
      <c r="D57" s="3">
        <v>133</v>
      </c>
      <c r="E57" s="3" t="s">
        <v>26</v>
      </c>
      <c r="F57" s="3" t="str">
        <f>"王日月"</f>
        <v>王日月</v>
      </c>
      <c r="H57" s="1"/>
    </row>
    <row r="58" spans="1:8" ht="18.75">
      <c r="A58" s="3">
        <v>56</v>
      </c>
      <c r="B58" s="3" t="s">
        <v>25</v>
      </c>
      <c r="C58" s="3" t="str">
        <f>"王修如"</f>
        <v>王修如</v>
      </c>
      <c r="D58" s="3">
        <v>134</v>
      </c>
      <c r="E58" s="3" t="s">
        <v>26</v>
      </c>
      <c r="F58" s="3" t="str">
        <f>"李唐"</f>
        <v>李唐</v>
      </c>
      <c r="H58" s="1"/>
    </row>
    <row r="59" spans="1:8" ht="18.75">
      <c r="A59" s="3">
        <v>57</v>
      </c>
      <c r="B59" s="3" t="s">
        <v>25</v>
      </c>
      <c r="C59" s="3" t="str">
        <f>"李倩"</f>
        <v>李倩</v>
      </c>
      <c r="D59" s="3">
        <v>135</v>
      </c>
      <c r="E59" s="3" t="s">
        <v>26</v>
      </c>
      <c r="F59" s="3" t="str">
        <f>"徐周"</f>
        <v>徐周</v>
      </c>
      <c r="H59" s="1"/>
    </row>
    <row r="60" spans="1:8" ht="18.75">
      <c r="A60" s="3">
        <v>58</v>
      </c>
      <c r="B60" s="3" t="s">
        <v>25</v>
      </c>
      <c r="C60" s="3" t="str">
        <f>"荣星月"</f>
        <v>荣星月</v>
      </c>
      <c r="D60" s="3">
        <v>136</v>
      </c>
      <c r="E60" s="3" t="s">
        <v>26</v>
      </c>
      <c r="F60" s="3" t="str">
        <f>"张飞明"</f>
        <v>张飞明</v>
      </c>
      <c r="H60" s="1"/>
    </row>
    <row r="61" spans="1:8" ht="18.75">
      <c r="A61" s="3">
        <v>59</v>
      </c>
      <c r="B61" s="3" t="s">
        <v>25</v>
      </c>
      <c r="C61" s="3" t="str">
        <f>"吴婷婷"</f>
        <v>吴婷婷</v>
      </c>
      <c r="D61" s="3">
        <v>137</v>
      </c>
      <c r="E61" s="3" t="s">
        <v>26</v>
      </c>
      <c r="F61" s="3" t="str">
        <f>"张明"</f>
        <v>张明</v>
      </c>
      <c r="H61" s="1"/>
    </row>
    <row r="62" spans="1:8" ht="18.75">
      <c r="A62" s="3">
        <v>60</v>
      </c>
      <c r="B62" s="3" t="s">
        <v>25</v>
      </c>
      <c r="C62" s="3" t="str">
        <f>"彭炜炜"</f>
        <v>彭炜炜</v>
      </c>
      <c r="D62" s="3">
        <v>138</v>
      </c>
      <c r="E62" s="3" t="s">
        <v>26</v>
      </c>
      <c r="F62" s="3" t="str">
        <f>"严家扣"</f>
        <v>严家扣</v>
      </c>
      <c r="H62" s="1"/>
    </row>
    <row r="63" spans="1:8" ht="18.75">
      <c r="A63" s="3">
        <v>61</v>
      </c>
      <c r="B63" s="3" t="s">
        <v>25</v>
      </c>
      <c r="C63" s="3" t="str">
        <f>"冯双双"</f>
        <v>冯双双</v>
      </c>
      <c r="D63" s="3">
        <v>139</v>
      </c>
      <c r="E63" s="3" t="s">
        <v>26</v>
      </c>
      <c r="F63" s="3" t="str">
        <f>"赵常欢"</f>
        <v>赵常欢</v>
      </c>
      <c r="H63" s="1"/>
    </row>
    <row r="64" spans="1:8" ht="18.75">
      <c r="A64" s="3">
        <v>62</v>
      </c>
      <c r="B64" s="3" t="s">
        <v>25</v>
      </c>
      <c r="C64" s="3" t="str">
        <f>"钟婷婷"</f>
        <v>钟婷婷</v>
      </c>
      <c r="D64" s="3">
        <v>140</v>
      </c>
      <c r="E64" s="3" t="s">
        <v>26</v>
      </c>
      <c r="F64" s="3" t="str">
        <f>"徐旗"</f>
        <v>徐旗</v>
      </c>
      <c r="H64" s="1"/>
    </row>
    <row r="65" spans="1:8" ht="18.75">
      <c r="A65" s="3">
        <v>63</v>
      </c>
      <c r="B65" s="3" t="s">
        <v>25</v>
      </c>
      <c r="C65" s="3" t="s">
        <v>27</v>
      </c>
      <c r="D65" s="3">
        <v>141</v>
      </c>
      <c r="E65" s="3" t="s">
        <v>26</v>
      </c>
      <c r="F65" s="3" t="str">
        <f>"刘坤"</f>
        <v>刘坤</v>
      </c>
      <c r="H65" s="1"/>
    </row>
    <row r="66" spans="1:6" ht="18.75">
      <c r="A66" s="3">
        <v>64</v>
      </c>
      <c r="B66" s="3" t="s">
        <v>28</v>
      </c>
      <c r="C66" s="3" t="str">
        <f>"张海波"</f>
        <v>张海波</v>
      </c>
      <c r="D66" s="3">
        <v>142</v>
      </c>
      <c r="E66" s="3" t="s">
        <v>26</v>
      </c>
      <c r="F66" s="3" t="str">
        <f>"胡文涛"</f>
        <v>胡文涛</v>
      </c>
    </row>
    <row r="67" spans="1:6" ht="18.75">
      <c r="A67" s="3">
        <v>65</v>
      </c>
      <c r="B67" s="3" t="s">
        <v>28</v>
      </c>
      <c r="C67" s="3" t="str">
        <f>"谈杰"</f>
        <v>谈杰</v>
      </c>
      <c r="D67" s="3">
        <v>143</v>
      </c>
      <c r="E67" s="3" t="s">
        <v>26</v>
      </c>
      <c r="F67" s="3" t="str">
        <f>"彭义敏"</f>
        <v>彭义敏</v>
      </c>
    </row>
    <row r="68" spans="1:6" ht="18.75">
      <c r="A68" s="3">
        <v>66</v>
      </c>
      <c r="B68" s="3" t="s">
        <v>28</v>
      </c>
      <c r="C68" s="3" t="str">
        <f>"陈嫚"</f>
        <v>陈嫚</v>
      </c>
      <c r="D68" s="3">
        <v>144</v>
      </c>
      <c r="E68" s="3" t="s">
        <v>26</v>
      </c>
      <c r="F68" s="3" t="s">
        <v>29</v>
      </c>
    </row>
    <row r="69" spans="1:6" ht="18.75">
      <c r="A69" s="3">
        <v>67</v>
      </c>
      <c r="B69" s="3" t="s">
        <v>30</v>
      </c>
      <c r="C69" s="3" t="str">
        <f>"刘晓萌"</f>
        <v>刘晓萌</v>
      </c>
      <c r="D69" s="3">
        <v>145</v>
      </c>
      <c r="E69" s="3" t="s">
        <v>31</v>
      </c>
      <c r="F69" s="3" t="str">
        <f>"王蒙蒙"</f>
        <v>王蒙蒙</v>
      </c>
    </row>
    <row r="70" spans="1:6" ht="18.75">
      <c r="A70" s="3">
        <v>68</v>
      </c>
      <c r="B70" s="3" t="s">
        <v>32</v>
      </c>
      <c r="C70" s="3" t="str">
        <f>"李茹"</f>
        <v>李茹</v>
      </c>
      <c r="D70" s="3">
        <v>146</v>
      </c>
      <c r="E70" s="3" t="s">
        <v>31</v>
      </c>
      <c r="F70" s="3" t="str">
        <f>"王志超"</f>
        <v>王志超</v>
      </c>
    </row>
    <row r="71" spans="1:6" ht="18.75">
      <c r="A71" s="3">
        <v>69</v>
      </c>
      <c r="B71" s="3" t="s">
        <v>32</v>
      </c>
      <c r="C71" s="3" t="str">
        <f>"朱雅笛"</f>
        <v>朱雅笛</v>
      </c>
      <c r="D71" s="3">
        <v>147</v>
      </c>
      <c r="E71" s="3" t="s">
        <v>33</v>
      </c>
      <c r="F71" s="3" t="str">
        <f>"储金"</f>
        <v>储金</v>
      </c>
    </row>
    <row r="72" spans="1:6" ht="18.75">
      <c r="A72" s="3">
        <v>70</v>
      </c>
      <c r="B72" s="3" t="s">
        <v>32</v>
      </c>
      <c r="C72" s="3" t="str">
        <f>"冯春"</f>
        <v>冯春</v>
      </c>
      <c r="D72" s="3">
        <v>148</v>
      </c>
      <c r="E72" s="3" t="s">
        <v>33</v>
      </c>
      <c r="F72" s="3" t="str">
        <f>"金炜民"</f>
        <v>金炜民</v>
      </c>
    </row>
    <row r="73" spans="1:6" ht="18.75">
      <c r="A73" s="3">
        <v>71</v>
      </c>
      <c r="B73" s="3" t="s">
        <v>32</v>
      </c>
      <c r="C73" s="3" t="str">
        <f>"杨一帆"</f>
        <v>杨一帆</v>
      </c>
      <c r="D73" s="3">
        <v>149</v>
      </c>
      <c r="E73" s="3" t="s">
        <v>33</v>
      </c>
      <c r="F73" s="3" t="str">
        <f>"汪洋"</f>
        <v>汪洋</v>
      </c>
    </row>
    <row r="74" spans="1:6" ht="18.75">
      <c r="A74" s="3">
        <v>72</v>
      </c>
      <c r="B74" s="3" t="s">
        <v>32</v>
      </c>
      <c r="C74" s="3" t="str">
        <f>"谢正莹"</f>
        <v>谢正莹</v>
      </c>
      <c r="D74" s="3">
        <v>150</v>
      </c>
      <c r="E74" s="3" t="s">
        <v>33</v>
      </c>
      <c r="F74" s="3" t="str">
        <f>"储召瑞"</f>
        <v>储召瑞</v>
      </c>
    </row>
    <row r="75" spans="1:6" ht="18.75">
      <c r="A75" s="3">
        <v>73</v>
      </c>
      <c r="B75" s="3" t="s">
        <v>32</v>
      </c>
      <c r="C75" s="3" t="str">
        <f>"苏明星"</f>
        <v>苏明星</v>
      </c>
      <c r="D75" s="3">
        <v>151</v>
      </c>
      <c r="E75" s="3" t="s">
        <v>33</v>
      </c>
      <c r="F75" s="3" t="str">
        <f>"张兆俊"</f>
        <v>张兆俊</v>
      </c>
    </row>
    <row r="76" spans="1:6" ht="18.75">
      <c r="A76" s="3">
        <v>74</v>
      </c>
      <c r="B76" s="3" t="s">
        <v>32</v>
      </c>
      <c r="C76" s="3" t="str">
        <f>"何宏伟"</f>
        <v>何宏伟</v>
      </c>
      <c r="D76" s="3">
        <v>152</v>
      </c>
      <c r="E76" s="3" t="s">
        <v>34</v>
      </c>
      <c r="F76" s="3" t="str">
        <f>"程杰"</f>
        <v>程杰</v>
      </c>
    </row>
    <row r="77" spans="1:6" ht="18.75">
      <c r="A77" s="3">
        <v>75</v>
      </c>
      <c r="B77" s="3" t="s">
        <v>35</v>
      </c>
      <c r="C77" s="3" t="str">
        <f>"毕云秀"</f>
        <v>毕云秀</v>
      </c>
      <c r="D77" s="3">
        <v>153</v>
      </c>
      <c r="E77" s="3" t="s">
        <v>34</v>
      </c>
      <c r="F77" s="3" t="str">
        <f>"刘熠"</f>
        <v>刘熠</v>
      </c>
    </row>
    <row r="78" spans="1:6" ht="18.75">
      <c r="A78" s="3">
        <v>76</v>
      </c>
      <c r="B78" s="3" t="s">
        <v>35</v>
      </c>
      <c r="C78" s="3" t="str">
        <f>"邵代伟"</f>
        <v>邵代伟</v>
      </c>
      <c r="D78" s="3">
        <v>154</v>
      </c>
      <c r="E78" s="3" t="s">
        <v>36</v>
      </c>
      <c r="F78" s="3" t="str">
        <f>"吴超然"</f>
        <v>吴超然</v>
      </c>
    </row>
    <row r="79" spans="1:6" ht="18.75">
      <c r="A79" s="3">
        <v>77</v>
      </c>
      <c r="B79" s="3" t="s">
        <v>35</v>
      </c>
      <c r="C79" s="3" t="s">
        <v>37</v>
      </c>
      <c r="D79" s="3">
        <v>155</v>
      </c>
      <c r="E79" s="3" t="s">
        <v>36</v>
      </c>
      <c r="F79" s="3" t="str">
        <f>"王伟峰"</f>
        <v>王伟峰</v>
      </c>
    </row>
    <row r="80" spans="1:3" ht="18.75">
      <c r="A80" s="3">
        <v>78</v>
      </c>
      <c r="B80" s="3" t="s">
        <v>38</v>
      </c>
      <c r="C80" s="3" t="str">
        <f>"王芹"</f>
        <v>王芹</v>
      </c>
    </row>
    <row r="96" spans="4:6" ht="18.75">
      <c r="D96" s="3"/>
      <c r="E96" s="4"/>
      <c r="F96" s="4"/>
    </row>
    <row r="97" spans="4:6" ht="18.75">
      <c r="D97" s="3"/>
      <c r="E97" s="4"/>
      <c r="F97" s="4"/>
    </row>
    <row r="98" spans="5:6" ht="18.75">
      <c r="E98" s="4"/>
      <c r="F98" s="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2021-05-17T07:17:03Z</cp:lastPrinted>
  <dcterms:created xsi:type="dcterms:W3CDTF">2020-08-24T01:27:24Z</dcterms:created>
  <dcterms:modified xsi:type="dcterms:W3CDTF">2022-07-22T07:00:01Z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8D4F9278BB614E839F00C8296CA1AA0B</vt:lpwstr>
  </property>
  <property fmtid="{D5CDD505-2E9C-101B-9397-08002B2CF9AE}" pid="4" name="KSOProductBuildV">
    <vt:lpwstr>2052-11.1.0.11875</vt:lpwstr>
  </property>
</Properties>
</file>