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中职幼儿园" sheetId="2" r:id="rId1"/>
  </sheets>
  <calcPr calcId="144525"/>
</workbook>
</file>

<file path=xl/sharedStrings.xml><?xml version="1.0" encoding="utf-8"?>
<sst xmlns="http://schemas.openxmlformats.org/spreadsheetml/2006/main" count="280" uniqueCount="182">
  <si>
    <t>蒙城县2020年第二次公开招聘中等职业学校教师和幼儿园教师面试人员名单</t>
  </si>
  <si>
    <t>报考岗位</t>
  </si>
  <si>
    <t>姓名</t>
  </si>
  <si>
    <t>性别</t>
  </si>
  <si>
    <t>准考证号</t>
  </si>
  <si>
    <t>身份后四位</t>
  </si>
  <si>
    <t>20200801_语文（公共基础课）</t>
  </si>
  <si>
    <t>0022</t>
  </si>
  <si>
    <t>744X</t>
  </si>
  <si>
    <t>492X</t>
  </si>
  <si>
    <t>0226</t>
  </si>
  <si>
    <t>20200802_语文（公共基础课）</t>
  </si>
  <si>
    <t>6327</t>
  </si>
  <si>
    <t>236X</t>
  </si>
  <si>
    <t>20200803_数学（公共基础课）</t>
  </si>
  <si>
    <t>1325</t>
  </si>
  <si>
    <t>8181</t>
  </si>
  <si>
    <t>20200804_数学（公共基础课）</t>
  </si>
  <si>
    <t>7027</t>
  </si>
  <si>
    <t>0546</t>
  </si>
  <si>
    <t>20200805_英语（公共基础课）</t>
  </si>
  <si>
    <t>0017</t>
  </si>
  <si>
    <t>0021</t>
  </si>
  <si>
    <t>6728</t>
  </si>
  <si>
    <t>3529</t>
  </si>
  <si>
    <t>20200806_英语（公共基础课）</t>
  </si>
  <si>
    <t>1657</t>
  </si>
  <si>
    <t>2669</t>
  </si>
  <si>
    <t>20200807_思想政治（公共基础课）</t>
  </si>
  <si>
    <t>2017</t>
  </si>
  <si>
    <t>3944</t>
  </si>
  <si>
    <t>0244</t>
  </si>
  <si>
    <t>8199</t>
  </si>
  <si>
    <t>20200808_电气运行与控制专业（专业课）</t>
  </si>
  <si>
    <t>4862</t>
  </si>
  <si>
    <t>6822</t>
  </si>
  <si>
    <t>20200809_工业机器人技术应用专业（专业课）</t>
  </si>
  <si>
    <t>203X</t>
  </si>
  <si>
    <t>051X</t>
  </si>
  <si>
    <t>20200810_计算机科学与技术专业（专业课）</t>
  </si>
  <si>
    <t>061X</t>
  </si>
  <si>
    <t>0415</t>
  </si>
  <si>
    <t>20200811_计算机网络技术专业（专业课）</t>
  </si>
  <si>
    <t>2120</t>
  </si>
  <si>
    <t>5338</t>
  </si>
  <si>
    <t>20200812_物联网技术应用专业（专业课）</t>
  </si>
  <si>
    <t>7414</t>
  </si>
  <si>
    <t>9880</t>
  </si>
  <si>
    <t>5329</t>
  </si>
  <si>
    <t>5615</t>
  </si>
  <si>
    <t>20200813_数字媒体艺术专业（专业课）</t>
  </si>
  <si>
    <t>0220</t>
  </si>
  <si>
    <t>0453</t>
  </si>
  <si>
    <t>20200814_电子技术应用专业（专业课）</t>
  </si>
  <si>
    <t>0567</t>
  </si>
  <si>
    <t>4647</t>
  </si>
  <si>
    <t>20200815_工程测量专业（专业课）</t>
  </si>
  <si>
    <t>9211</t>
  </si>
  <si>
    <t>8270</t>
  </si>
  <si>
    <t>20200816_建筑工程施工专业（专业课）</t>
  </si>
  <si>
    <t>3777</t>
  </si>
  <si>
    <t>3318</t>
  </si>
  <si>
    <t>20200817_工程造价专业（专业课）</t>
  </si>
  <si>
    <t>9373</t>
  </si>
  <si>
    <t>4823</t>
  </si>
  <si>
    <t>8729</t>
  </si>
  <si>
    <t>6897</t>
  </si>
  <si>
    <t>20200818_电子商务专业（专业课）</t>
  </si>
  <si>
    <t>6866</t>
  </si>
  <si>
    <t>1524</t>
  </si>
  <si>
    <t>20200819_会计电算化专业（专业课）</t>
  </si>
  <si>
    <t>1023</t>
  </si>
  <si>
    <t>0019</t>
  </si>
  <si>
    <t>20200820_旅游服务与管理专业（专业课）</t>
  </si>
  <si>
    <t>0218</t>
  </si>
  <si>
    <t>0221</t>
  </si>
  <si>
    <t>4926</t>
  </si>
  <si>
    <t>20200821_文秘专业（专业课）</t>
  </si>
  <si>
    <t>6821</t>
  </si>
  <si>
    <t>5328</t>
  </si>
  <si>
    <t>4727</t>
  </si>
  <si>
    <t>0655</t>
  </si>
  <si>
    <t>20200822_数学（公共基础课）</t>
  </si>
  <si>
    <t>1087</t>
  </si>
  <si>
    <t>9220</t>
  </si>
  <si>
    <t>3436</t>
  </si>
  <si>
    <t>6078</t>
  </si>
  <si>
    <t>20200823_数学（公共基础课）</t>
  </si>
  <si>
    <t>1519</t>
  </si>
  <si>
    <t>2724</t>
  </si>
  <si>
    <t>20200824_语文（公共基础课）</t>
  </si>
  <si>
    <t>5301</t>
  </si>
  <si>
    <t>9227</t>
  </si>
  <si>
    <t>1142</t>
  </si>
  <si>
    <t>2061</t>
  </si>
  <si>
    <t>20200825_语文（公共基础课）</t>
  </si>
  <si>
    <t>0613</t>
  </si>
  <si>
    <t>9885</t>
  </si>
  <si>
    <t>20200826_计算机动漫与游戏制作专业（专业课）</t>
  </si>
  <si>
    <t>0223</t>
  </si>
  <si>
    <t>0217</t>
  </si>
  <si>
    <t>20200827_汽车运用与维修专业（专业课）</t>
  </si>
  <si>
    <t>5812</t>
  </si>
  <si>
    <t>3019</t>
  </si>
  <si>
    <t>0478</t>
  </si>
  <si>
    <t>5657</t>
  </si>
  <si>
    <t>20200828_机电技术应用专业（专业课）</t>
  </si>
  <si>
    <t>4962</t>
  </si>
  <si>
    <t>3312</t>
  </si>
  <si>
    <t>9216</t>
  </si>
  <si>
    <t>2025</t>
  </si>
  <si>
    <t>8711</t>
  </si>
  <si>
    <t>20200829_物流服务与管理专业（专业课）</t>
  </si>
  <si>
    <t>4881</t>
  </si>
  <si>
    <t>305X</t>
  </si>
  <si>
    <t>20200830_幼儿园教师</t>
  </si>
  <si>
    <t>1926</t>
  </si>
  <si>
    <t>1522</t>
  </si>
  <si>
    <t>20200831_幼儿园教师</t>
  </si>
  <si>
    <t>5620</t>
  </si>
  <si>
    <t>5628</t>
  </si>
  <si>
    <t>2625</t>
  </si>
  <si>
    <t>2447</t>
  </si>
  <si>
    <t>20200832_幼儿园教师</t>
  </si>
  <si>
    <t>0528</t>
  </si>
  <si>
    <t>0024</t>
  </si>
  <si>
    <t>382X</t>
  </si>
  <si>
    <t>004X</t>
  </si>
  <si>
    <t>20200833_幼儿园教师</t>
  </si>
  <si>
    <t>0023</t>
  </si>
  <si>
    <t>8324</t>
  </si>
  <si>
    <t>0025</t>
  </si>
  <si>
    <t>1026</t>
  </si>
  <si>
    <t>0026</t>
  </si>
  <si>
    <t>0222</t>
  </si>
  <si>
    <t>20200834_幼儿园教师</t>
  </si>
  <si>
    <t>0923</t>
  </si>
  <si>
    <t>9224</t>
  </si>
  <si>
    <t>20200835_幼儿园教师</t>
  </si>
  <si>
    <t>2728</t>
  </si>
  <si>
    <t>3023</t>
  </si>
  <si>
    <t>0627</t>
  </si>
  <si>
    <t>20200836_幼儿园教师</t>
  </si>
  <si>
    <t>3022</t>
  </si>
  <si>
    <t>3042</t>
  </si>
  <si>
    <t>20200837_幼儿园教师</t>
  </si>
  <si>
    <t>5348</t>
  </si>
  <si>
    <t>0744</t>
  </si>
  <si>
    <t>5623</t>
  </si>
  <si>
    <t>9121</t>
  </si>
  <si>
    <t>20200838_幼儿园教师</t>
  </si>
  <si>
    <t>1264</t>
  </si>
  <si>
    <t>568X</t>
  </si>
  <si>
    <t>4245</t>
  </si>
  <si>
    <t>1604</t>
  </si>
  <si>
    <t>20200839_幼儿园教师</t>
  </si>
  <si>
    <t>7423</t>
  </si>
  <si>
    <t>0323</t>
  </si>
  <si>
    <t>20200840_幼儿园教师</t>
  </si>
  <si>
    <t>1469</t>
  </si>
  <si>
    <t>2726</t>
  </si>
  <si>
    <t>0224</t>
  </si>
  <si>
    <t>5326</t>
  </si>
  <si>
    <t>20200841_幼儿园教师</t>
  </si>
  <si>
    <t>5825</t>
  </si>
  <si>
    <t>20200842_幼儿园教师</t>
  </si>
  <si>
    <t>2121</t>
  </si>
  <si>
    <t>1921</t>
  </si>
  <si>
    <t>2328</t>
  </si>
  <si>
    <t>7224</t>
  </si>
  <si>
    <t>20200843_幼儿园教师</t>
  </si>
  <si>
    <t>2129</t>
  </si>
  <si>
    <t>20200844_幼儿园教师</t>
  </si>
  <si>
    <t>7085</t>
  </si>
  <si>
    <t>6987</t>
  </si>
  <si>
    <t>8409</t>
  </si>
  <si>
    <t>002X</t>
  </si>
  <si>
    <t>9907</t>
  </si>
  <si>
    <t>3587</t>
  </si>
  <si>
    <t>0983</t>
  </si>
  <si>
    <t>9222</t>
  </si>
  <si>
    <t>8044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</si>
</sst>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黑体"/>
      <charset val="134"/>
    </font>
    <font>
      <b/>
      <sz val="10"/>
      <name val="宋体"/>
      <charset val="134"/>
    </font>
    <font>
      <b/>
      <sz val="11"/>
      <color theme="1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9"/>
  <sheetViews>
    <sheetView tabSelected="1" workbookViewId="0">
      <selection activeCell="E2" sqref="E$1:E$1048576"/>
    </sheetView>
  </sheetViews>
  <sheetFormatPr defaultColWidth="9" defaultRowHeight="13.5" outlineLevelCol="4"/>
  <cols>
    <col min="1" max="1" width="41.5" customWidth="1"/>
    <col min="2" max="2" width="10.125" customWidth="1"/>
    <col min="3" max="3" width="10.5" customWidth="1"/>
    <col min="4" max="4" width="21.125" customWidth="1"/>
    <col min="5" max="5" width="20" style="3" customWidth="1"/>
  </cols>
  <sheetData>
    <row r="1" ht="30" customHeight="1" spans="1:5">
      <c r="A1" s="4" t="s">
        <v>0</v>
      </c>
      <c r="B1" s="4"/>
      <c r="C1" s="4"/>
      <c r="D1" s="4"/>
      <c r="E1" s="4"/>
    </row>
    <row r="2" ht="2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spans="1:5">
      <c r="A3" s="7" t="s">
        <v>6</v>
      </c>
      <c r="B3" s="7" t="str">
        <f>"饶以婷"</f>
        <v>饶以婷</v>
      </c>
      <c r="C3" s="7" t="str">
        <f t="shared" ref="C3:C12" si="0">"女"</f>
        <v>女</v>
      </c>
      <c r="D3" s="7" t="str">
        <f>"20201100123"</f>
        <v>20201100123</v>
      </c>
      <c r="E3" s="8" t="s">
        <v>7</v>
      </c>
    </row>
    <row r="4" s="1" customFormat="1" spans="1:5">
      <c r="A4" s="7" t="s">
        <v>6</v>
      </c>
      <c r="B4" s="7" t="str">
        <f>"杨颖"</f>
        <v>杨颖</v>
      </c>
      <c r="C4" s="7" t="str">
        <f t="shared" si="0"/>
        <v>女</v>
      </c>
      <c r="D4" s="7" t="str">
        <f>"20201100107"</f>
        <v>20201100107</v>
      </c>
      <c r="E4" s="8" t="s">
        <v>8</v>
      </c>
    </row>
    <row r="5" s="1" customFormat="1" spans="1:5">
      <c r="A5" s="7" t="s">
        <v>6</v>
      </c>
      <c r="B5" s="7" t="str">
        <f>"王志荣"</f>
        <v>王志荣</v>
      </c>
      <c r="C5" s="7" t="str">
        <f t="shared" si="0"/>
        <v>女</v>
      </c>
      <c r="D5" s="7" t="str">
        <f>"20201100203"</f>
        <v>20201100203</v>
      </c>
      <c r="E5" s="8" t="s">
        <v>9</v>
      </c>
    </row>
    <row r="6" s="1" customFormat="1" spans="1:5">
      <c r="A6" s="7" t="s">
        <v>6</v>
      </c>
      <c r="B6" s="7" t="str">
        <f>"郭洁琼"</f>
        <v>郭洁琼</v>
      </c>
      <c r="C6" s="7" t="str">
        <f t="shared" si="0"/>
        <v>女</v>
      </c>
      <c r="D6" s="7" t="str">
        <f>"20201100214"</f>
        <v>20201100214</v>
      </c>
      <c r="E6" s="8" t="s">
        <v>10</v>
      </c>
    </row>
    <row r="7" s="1" customFormat="1" spans="1:5">
      <c r="A7" s="7" t="s">
        <v>11</v>
      </c>
      <c r="B7" s="7" t="str">
        <f>"刘欣"</f>
        <v>刘欣</v>
      </c>
      <c r="C7" s="7" t="str">
        <f t="shared" si="0"/>
        <v>女</v>
      </c>
      <c r="D7" s="7" t="str">
        <f>"20201100302"</f>
        <v>20201100302</v>
      </c>
      <c r="E7" s="8" t="s">
        <v>12</v>
      </c>
    </row>
    <row r="8" s="1" customFormat="1" spans="1:5">
      <c r="A8" s="7" t="s">
        <v>11</v>
      </c>
      <c r="B8" s="7" t="str">
        <f>"张晓菡"</f>
        <v>张晓菡</v>
      </c>
      <c r="C8" s="7" t="str">
        <f t="shared" si="0"/>
        <v>女</v>
      </c>
      <c r="D8" s="7" t="str">
        <f>"20201100222"</f>
        <v>20201100222</v>
      </c>
      <c r="E8" s="8" t="s">
        <v>13</v>
      </c>
    </row>
    <row r="9" s="1" customFormat="1" spans="1:5">
      <c r="A9" s="7" t="s">
        <v>14</v>
      </c>
      <c r="B9" s="7" t="str">
        <f>"侯琼琼"</f>
        <v>侯琼琼</v>
      </c>
      <c r="C9" s="7" t="str">
        <f t="shared" si="0"/>
        <v>女</v>
      </c>
      <c r="D9" s="7" t="str">
        <f>"20201100318"</f>
        <v>20201100318</v>
      </c>
      <c r="E9" s="8" t="s">
        <v>15</v>
      </c>
    </row>
    <row r="10" s="1" customFormat="1" spans="1:5">
      <c r="A10" s="7" t="s">
        <v>14</v>
      </c>
      <c r="B10" s="7" t="str">
        <f>"黄渊"</f>
        <v>黄渊</v>
      </c>
      <c r="C10" s="7" t="str">
        <f t="shared" si="0"/>
        <v>女</v>
      </c>
      <c r="D10" s="7" t="str">
        <f>"20201100306"</f>
        <v>20201100306</v>
      </c>
      <c r="E10" s="8" t="s">
        <v>16</v>
      </c>
    </row>
    <row r="11" s="1" customFormat="1" spans="1:5">
      <c r="A11" s="7" t="s">
        <v>17</v>
      </c>
      <c r="B11" s="7" t="str">
        <f>"计正霞"</f>
        <v>计正霞</v>
      </c>
      <c r="C11" s="7" t="str">
        <f t="shared" si="0"/>
        <v>女</v>
      </c>
      <c r="D11" s="7" t="str">
        <f>"20201100326"</f>
        <v>20201100326</v>
      </c>
      <c r="E11" s="8" t="s">
        <v>18</v>
      </c>
    </row>
    <row r="12" s="1" customFormat="1" spans="1:5">
      <c r="A12" s="7" t="s">
        <v>17</v>
      </c>
      <c r="B12" s="7" t="str">
        <f>"梁怡方"</f>
        <v>梁怡方</v>
      </c>
      <c r="C12" s="7" t="str">
        <f t="shared" si="0"/>
        <v>女</v>
      </c>
      <c r="D12" s="7" t="str">
        <f>"20201100406"</f>
        <v>20201100406</v>
      </c>
      <c r="E12" s="8" t="s">
        <v>19</v>
      </c>
    </row>
    <row r="13" s="1" customFormat="1" spans="1:5">
      <c r="A13" s="7" t="s">
        <v>20</v>
      </c>
      <c r="B13" s="7" t="str">
        <f>"侯大禹"</f>
        <v>侯大禹</v>
      </c>
      <c r="C13" s="7" t="str">
        <f>"男"</f>
        <v>男</v>
      </c>
      <c r="D13" s="7" t="str">
        <f>"20201100428"</f>
        <v>20201100428</v>
      </c>
      <c r="E13" s="8" t="s">
        <v>21</v>
      </c>
    </row>
    <row r="14" s="1" customFormat="1" spans="1:5">
      <c r="A14" s="7" t="s">
        <v>20</v>
      </c>
      <c r="B14" s="7" t="str">
        <f>"张翔翔"</f>
        <v>张翔翔</v>
      </c>
      <c r="C14" s="7" t="str">
        <f>"女"</f>
        <v>女</v>
      </c>
      <c r="D14" s="7" t="str">
        <f>"20201100607"</f>
        <v>20201100607</v>
      </c>
      <c r="E14" s="8" t="s">
        <v>22</v>
      </c>
    </row>
    <row r="15" s="1" customFormat="1" spans="1:5">
      <c r="A15" s="7" t="s">
        <v>20</v>
      </c>
      <c r="B15" s="7" t="str">
        <f>"陈荟"</f>
        <v>陈荟</v>
      </c>
      <c r="C15" s="7" t="str">
        <f>"女"</f>
        <v>女</v>
      </c>
      <c r="D15" s="7" t="str">
        <f>"20201100618"</f>
        <v>20201100618</v>
      </c>
      <c r="E15" s="8" t="s">
        <v>23</v>
      </c>
    </row>
    <row r="16" s="1" customFormat="1" spans="1:5">
      <c r="A16" s="7" t="s">
        <v>20</v>
      </c>
      <c r="B16" s="7" t="str">
        <f>"郝杰"</f>
        <v>郝杰</v>
      </c>
      <c r="C16" s="7" t="str">
        <f>"女"</f>
        <v>女</v>
      </c>
      <c r="D16" s="7" t="str">
        <f>"20201100518"</f>
        <v>20201100518</v>
      </c>
      <c r="E16" s="8" t="s">
        <v>24</v>
      </c>
    </row>
    <row r="17" s="1" customFormat="1" spans="1:5">
      <c r="A17" s="7" t="s">
        <v>25</v>
      </c>
      <c r="B17" s="7" t="str">
        <f>"赵加乐"</f>
        <v>赵加乐</v>
      </c>
      <c r="C17" s="7" t="str">
        <f>"男"</f>
        <v>男</v>
      </c>
      <c r="D17" s="7" t="str">
        <f>"20201100806"</f>
        <v>20201100806</v>
      </c>
      <c r="E17" s="8" t="s">
        <v>26</v>
      </c>
    </row>
    <row r="18" s="1" customFormat="1" spans="1:5">
      <c r="A18" s="7" t="s">
        <v>25</v>
      </c>
      <c r="B18" s="7" t="str">
        <f>"王庭庭"</f>
        <v>王庭庭</v>
      </c>
      <c r="C18" s="7" t="str">
        <f>"女"</f>
        <v>女</v>
      </c>
      <c r="D18" s="7" t="str">
        <f>"20201100716"</f>
        <v>20201100716</v>
      </c>
      <c r="E18" s="8" t="s">
        <v>27</v>
      </c>
    </row>
    <row r="19" s="1" customFormat="1" spans="1:5">
      <c r="A19" s="7" t="s">
        <v>28</v>
      </c>
      <c r="B19" s="7" t="str">
        <f>"高周"</f>
        <v>高周</v>
      </c>
      <c r="C19" s="7" t="str">
        <f>"男"</f>
        <v>男</v>
      </c>
      <c r="D19" s="7" t="str">
        <f>"20201100824"</f>
        <v>20201100824</v>
      </c>
      <c r="E19" s="8" t="s">
        <v>29</v>
      </c>
    </row>
    <row r="20" s="1" customFormat="1" spans="1:5">
      <c r="A20" s="7" t="s">
        <v>28</v>
      </c>
      <c r="B20" s="7" t="str">
        <f>"刘芳"</f>
        <v>刘芳</v>
      </c>
      <c r="C20" s="7" t="str">
        <f>"女"</f>
        <v>女</v>
      </c>
      <c r="D20" s="7" t="str">
        <f>"20201100929"</f>
        <v>20201100929</v>
      </c>
      <c r="E20" s="8" t="s">
        <v>30</v>
      </c>
    </row>
    <row r="21" s="1" customFormat="1" spans="1:5">
      <c r="A21" s="7" t="s">
        <v>28</v>
      </c>
      <c r="B21" s="7" t="str">
        <f>"李灿"</f>
        <v>李灿</v>
      </c>
      <c r="C21" s="7" t="str">
        <f>"女"</f>
        <v>女</v>
      </c>
      <c r="D21" s="7" t="str">
        <f>"20201100916"</f>
        <v>20201100916</v>
      </c>
      <c r="E21" s="8" t="s">
        <v>31</v>
      </c>
    </row>
    <row r="22" s="1" customFormat="1" spans="1:5">
      <c r="A22" s="7" t="s">
        <v>28</v>
      </c>
      <c r="B22" s="7" t="str">
        <f>"王伟利"</f>
        <v>王伟利</v>
      </c>
      <c r="C22" s="7" t="str">
        <f t="shared" ref="C22" si="1">"男"</f>
        <v>男</v>
      </c>
      <c r="D22" s="7" t="str">
        <f>"20201100903"</f>
        <v>20201100903</v>
      </c>
      <c r="E22" s="8" t="s">
        <v>32</v>
      </c>
    </row>
    <row r="23" s="1" customFormat="1" spans="1:5">
      <c r="A23" s="7" t="s">
        <v>33</v>
      </c>
      <c r="B23" s="7" t="str">
        <f>"刘娟"</f>
        <v>刘娟</v>
      </c>
      <c r="C23" s="7" t="str">
        <f>"女"</f>
        <v>女</v>
      </c>
      <c r="D23" s="7" t="str">
        <f>"20201101008"</f>
        <v>20201101008</v>
      </c>
      <c r="E23" s="8" t="s">
        <v>34</v>
      </c>
    </row>
    <row r="24" s="1" customFormat="1" spans="1:5">
      <c r="A24" s="7" t="s">
        <v>33</v>
      </c>
      <c r="B24" s="7" t="str">
        <f>"蔡凤云"</f>
        <v>蔡凤云</v>
      </c>
      <c r="C24" s="7" t="str">
        <f>"女"</f>
        <v>女</v>
      </c>
      <c r="D24" s="7" t="str">
        <f>"20201101016"</f>
        <v>20201101016</v>
      </c>
      <c r="E24" s="8" t="s">
        <v>35</v>
      </c>
    </row>
    <row r="25" s="1" customFormat="1" spans="1:5">
      <c r="A25" s="7" t="s">
        <v>36</v>
      </c>
      <c r="B25" s="7" t="str">
        <f>"单浩"</f>
        <v>单浩</v>
      </c>
      <c r="C25" s="7" t="str">
        <f t="shared" ref="C25:C28" si="2">"男"</f>
        <v>男</v>
      </c>
      <c r="D25" s="7" t="str">
        <f>"20201101023"</f>
        <v>20201101023</v>
      </c>
      <c r="E25" s="8" t="s">
        <v>37</v>
      </c>
    </row>
    <row r="26" s="1" customFormat="1" spans="1:5">
      <c r="A26" s="7" t="s">
        <v>36</v>
      </c>
      <c r="B26" s="7" t="str">
        <f>"何安宝"</f>
        <v>何安宝</v>
      </c>
      <c r="C26" s="7" t="str">
        <f t="shared" si="2"/>
        <v>男</v>
      </c>
      <c r="D26" s="7" t="str">
        <f>"20201101022"</f>
        <v>20201101022</v>
      </c>
      <c r="E26" s="8" t="s">
        <v>38</v>
      </c>
    </row>
    <row r="27" s="1" customFormat="1" spans="1:5">
      <c r="A27" s="7" t="s">
        <v>39</v>
      </c>
      <c r="B27" s="7" t="str">
        <f>"田宇"</f>
        <v>田宇</v>
      </c>
      <c r="C27" s="7" t="str">
        <f t="shared" si="2"/>
        <v>男</v>
      </c>
      <c r="D27" s="7" t="str">
        <f>"20201101111"</f>
        <v>20201101111</v>
      </c>
      <c r="E27" s="8" t="s">
        <v>40</v>
      </c>
    </row>
    <row r="28" s="1" customFormat="1" spans="1:5">
      <c r="A28" s="7" t="s">
        <v>39</v>
      </c>
      <c r="B28" s="7" t="str">
        <f>"郭敬"</f>
        <v>郭敬</v>
      </c>
      <c r="C28" s="7" t="str">
        <f t="shared" si="2"/>
        <v>男</v>
      </c>
      <c r="D28" s="7" t="str">
        <f>"20201101106"</f>
        <v>20201101106</v>
      </c>
      <c r="E28" s="8" t="s">
        <v>41</v>
      </c>
    </row>
    <row r="29" s="1" customFormat="1" spans="1:5">
      <c r="A29" s="7" t="s">
        <v>42</v>
      </c>
      <c r="B29" s="7" t="str">
        <f>"张雯"</f>
        <v>张雯</v>
      </c>
      <c r="C29" s="7" t="str">
        <f>"女"</f>
        <v>女</v>
      </c>
      <c r="D29" s="7" t="str">
        <f>"20201101122"</f>
        <v>20201101122</v>
      </c>
      <c r="E29" s="8" t="s">
        <v>43</v>
      </c>
    </row>
    <row r="30" s="1" customFormat="1" spans="1:5">
      <c r="A30" s="7" t="s">
        <v>42</v>
      </c>
      <c r="B30" s="7" t="str">
        <f>"张燕飞"</f>
        <v>张燕飞</v>
      </c>
      <c r="C30" s="7" t="str">
        <f>"男"</f>
        <v>男</v>
      </c>
      <c r="D30" s="7" t="str">
        <f>"20201101202"</f>
        <v>20201101202</v>
      </c>
      <c r="E30" s="8" t="s">
        <v>44</v>
      </c>
    </row>
    <row r="31" s="1" customFormat="1" spans="1:5">
      <c r="A31" s="7" t="s">
        <v>45</v>
      </c>
      <c r="B31" s="7" t="str">
        <f>"葛益志"</f>
        <v>葛益志</v>
      </c>
      <c r="C31" s="7" t="str">
        <f>"男"</f>
        <v>男</v>
      </c>
      <c r="D31" s="7" t="str">
        <f>"20201101213"</f>
        <v>20201101213</v>
      </c>
      <c r="E31" s="8" t="s">
        <v>46</v>
      </c>
    </row>
    <row r="32" s="1" customFormat="1" spans="1:5">
      <c r="A32" s="7" t="s">
        <v>45</v>
      </c>
      <c r="B32" s="7" t="str">
        <f>"张若愚"</f>
        <v>张若愚</v>
      </c>
      <c r="C32" s="7" t="str">
        <f>"女"</f>
        <v>女</v>
      </c>
      <c r="D32" s="7" t="str">
        <f>"20201101214"</f>
        <v>20201101214</v>
      </c>
      <c r="E32" s="8" t="s">
        <v>47</v>
      </c>
    </row>
    <row r="33" s="1" customFormat="1" spans="1:5">
      <c r="A33" s="7" t="s">
        <v>45</v>
      </c>
      <c r="B33" s="7" t="str">
        <f>"郭瑞瑞"</f>
        <v>郭瑞瑞</v>
      </c>
      <c r="C33" s="7" t="str">
        <f>"女"</f>
        <v>女</v>
      </c>
      <c r="D33" s="7" t="str">
        <f>"20201101218"</f>
        <v>20201101218</v>
      </c>
      <c r="E33" s="8" t="s">
        <v>48</v>
      </c>
    </row>
    <row r="34" s="1" customFormat="1" spans="1:5">
      <c r="A34" s="7" t="s">
        <v>45</v>
      </c>
      <c r="B34" s="7" t="str">
        <f>"戴云涛"</f>
        <v>戴云涛</v>
      </c>
      <c r="C34" s="7" t="str">
        <f t="shared" ref="C34" si="3">"男"</f>
        <v>男</v>
      </c>
      <c r="D34" s="7" t="str">
        <f>"20201101209"</f>
        <v>20201101209</v>
      </c>
      <c r="E34" s="8" t="s">
        <v>49</v>
      </c>
    </row>
    <row r="35" s="1" customFormat="1" spans="1:5">
      <c r="A35" s="7" t="s">
        <v>50</v>
      </c>
      <c r="B35" s="7" t="str">
        <f>"闻靖"</f>
        <v>闻靖</v>
      </c>
      <c r="C35" s="7" t="str">
        <f>"女"</f>
        <v>女</v>
      </c>
      <c r="D35" s="7" t="str">
        <f>"20201101324"</f>
        <v>20201101324</v>
      </c>
      <c r="E35" s="8" t="s">
        <v>51</v>
      </c>
    </row>
    <row r="36" s="1" customFormat="1" spans="1:5">
      <c r="A36" s="7" t="s">
        <v>50</v>
      </c>
      <c r="B36" s="7" t="str">
        <f>"王小龙"</f>
        <v>王小龙</v>
      </c>
      <c r="C36" s="7" t="str">
        <f>"男"</f>
        <v>男</v>
      </c>
      <c r="D36" s="7" t="str">
        <f>"20201101306"</f>
        <v>20201101306</v>
      </c>
      <c r="E36" s="8" t="s">
        <v>52</v>
      </c>
    </row>
    <row r="37" s="1" customFormat="1" spans="1:5">
      <c r="A37" s="7" t="s">
        <v>53</v>
      </c>
      <c r="B37" s="7" t="str">
        <f>"邵冉"</f>
        <v>邵冉</v>
      </c>
      <c r="C37" s="7" t="str">
        <f>"女"</f>
        <v>女</v>
      </c>
      <c r="D37" s="7" t="str">
        <f>"20201101403"</f>
        <v>20201101403</v>
      </c>
      <c r="E37" s="8" t="s">
        <v>54</v>
      </c>
    </row>
    <row r="38" s="1" customFormat="1" spans="1:5">
      <c r="A38" s="7" t="s">
        <v>53</v>
      </c>
      <c r="B38" s="7" t="str">
        <f>"蒋茹松"</f>
        <v>蒋茹松</v>
      </c>
      <c r="C38" s="7" t="str">
        <f>"女"</f>
        <v>女</v>
      </c>
      <c r="D38" s="7" t="str">
        <f>"20201101404"</f>
        <v>20201101404</v>
      </c>
      <c r="E38" s="8" t="s">
        <v>55</v>
      </c>
    </row>
    <row r="39" s="1" customFormat="1" spans="1:5">
      <c r="A39" s="7" t="s">
        <v>56</v>
      </c>
      <c r="B39" s="7" t="str">
        <f>"潘梦亚"</f>
        <v>潘梦亚</v>
      </c>
      <c r="C39" s="7" t="str">
        <f>"男"</f>
        <v>男</v>
      </c>
      <c r="D39" s="7" t="str">
        <f>"20201101409"</f>
        <v>20201101409</v>
      </c>
      <c r="E39" s="8" t="s">
        <v>57</v>
      </c>
    </row>
    <row r="40" s="1" customFormat="1" spans="1:5">
      <c r="A40" s="7" t="s">
        <v>56</v>
      </c>
      <c r="B40" s="7" t="str">
        <f>"王闯"</f>
        <v>王闯</v>
      </c>
      <c r="C40" s="7" t="str">
        <f>"男"</f>
        <v>男</v>
      </c>
      <c r="D40" s="7" t="str">
        <f>"20201101407"</f>
        <v>20201101407</v>
      </c>
      <c r="E40" s="8" t="s">
        <v>58</v>
      </c>
    </row>
    <row r="41" s="1" customFormat="1" spans="1:5">
      <c r="A41" s="7" t="s">
        <v>59</v>
      </c>
      <c r="B41" s="7" t="str">
        <f>"耿祥凯"</f>
        <v>耿祥凯</v>
      </c>
      <c r="C41" s="7" t="str">
        <f>"男"</f>
        <v>男</v>
      </c>
      <c r="D41" s="7" t="str">
        <f>"20201101414"</f>
        <v>20201101414</v>
      </c>
      <c r="E41" s="8" t="s">
        <v>60</v>
      </c>
    </row>
    <row r="42" s="1" customFormat="1" spans="1:5">
      <c r="A42" s="7" t="s">
        <v>59</v>
      </c>
      <c r="B42" s="7" t="str">
        <f>"王兴旋"</f>
        <v>王兴旋</v>
      </c>
      <c r="C42" s="7" t="str">
        <f>"男"</f>
        <v>男</v>
      </c>
      <c r="D42" s="7" t="str">
        <f>"20201101411"</f>
        <v>20201101411</v>
      </c>
      <c r="E42" s="8" t="s">
        <v>61</v>
      </c>
    </row>
    <row r="43" s="1" customFormat="1" spans="1:5">
      <c r="A43" s="7" t="s">
        <v>62</v>
      </c>
      <c r="B43" s="7" t="str">
        <f>"王辉"</f>
        <v>王辉</v>
      </c>
      <c r="C43" s="7" t="str">
        <f>"男"</f>
        <v>男</v>
      </c>
      <c r="D43" s="7" t="str">
        <f>"20201101505"</f>
        <v>20201101505</v>
      </c>
      <c r="E43" s="8" t="s">
        <v>63</v>
      </c>
    </row>
    <row r="44" s="1" customFormat="1" spans="1:5">
      <c r="A44" s="7" t="s">
        <v>62</v>
      </c>
      <c r="B44" s="7" t="str">
        <f>"刘艳平"</f>
        <v>刘艳平</v>
      </c>
      <c r="C44" s="7" t="str">
        <f>"女"</f>
        <v>女</v>
      </c>
      <c r="D44" s="7" t="str">
        <f>"20201101426"</f>
        <v>20201101426</v>
      </c>
      <c r="E44" s="8" t="s">
        <v>64</v>
      </c>
    </row>
    <row r="45" s="1" customFormat="1" spans="1:5">
      <c r="A45" s="7" t="s">
        <v>62</v>
      </c>
      <c r="B45" s="7" t="str">
        <f>"万静静"</f>
        <v>万静静</v>
      </c>
      <c r="C45" s="7" t="str">
        <f>"女"</f>
        <v>女</v>
      </c>
      <c r="D45" s="7" t="str">
        <f>"20201101430"</f>
        <v>20201101430</v>
      </c>
      <c r="E45" s="8" t="s">
        <v>65</v>
      </c>
    </row>
    <row r="46" s="1" customFormat="1" spans="1:5">
      <c r="A46" s="7" t="s">
        <v>62</v>
      </c>
      <c r="B46" s="7" t="str">
        <f>"于跃龙"</f>
        <v>于跃龙</v>
      </c>
      <c r="C46" s="7" t="str">
        <f t="shared" ref="C46" si="4">"男"</f>
        <v>男</v>
      </c>
      <c r="D46" s="7" t="str">
        <f>"20201101428"</f>
        <v>20201101428</v>
      </c>
      <c r="E46" s="8" t="s">
        <v>66</v>
      </c>
    </row>
    <row r="47" s="1" customFormat="1" spans="1:5">
      <c r="A47" s="7" t="s">
        <v>67</v>
      </c>
      <c r="B47" s="7" t="str">
        <f>"樊永君"</f>
        <v>樊永君</v>
      </c>
      <c r="C47" s="7" t="str">
        <f>"女"</f>
        <v>女</v>
      </c>
      <c r="D47" s="7" t="str">
        <f>"20201101523"</f>
        <v>20201101523</v>
      </c>
      <c r="E47" s="8" t="s">
        <v>68</v>
      </c>
    </row>
    <row r="48" s="1" customFormat="1" spans="1:5">
      <c r="A48" s="7" t="s">
        <v>67</v>
      </c>
      <c r="B48" s="7" t="str">
        <f>"田琦"</f>
        <v>田琦</v>
      </c>
      <c r="C48" s="7" t="str">
        <f>"女"</f>
        <v>女</v>
      </c>
      <c r="D48" s="7" t="str">
        <f>"20201101514"</f>
        <v>20201101514</v>
      </c>
      <c r="E48" s="8" t="s">
        <v>69</v>
      </c>
    </row>
    <row r="49" s="1" customFormat="1" spans="1:5">
      <c r="A49" s="7" t="s">
        <v>70</v>
      </c>
      <c r="B49" s="7" t="str">
        <f>"张悦"</f>
        <v>张悦</v>
      </c>
      <c r="C49" s="7" t="str">
        <f>"女"</f>
        <v>女</v>
      </c>
      <c r="D49" s="7" t="str">
        <f>"20201101528"</f>
        <v>20201101528</v>
      </c>
      <c r="E49" s="8" t="s">
        <v>71</v>
      </c>
    </row>
    <row r="50" s="1" customFormat="1" spans="1:5">
      <c r="A50" s="7" t="s">
        <v>70</v>
      </c>
      <c r="B50" s="7" t="str">
        <f>"蒋伟"</f>
        <v>蒋伟</v>
      </c>
      <c r="C50" s="7" t="str">
        <f>"男"</f>
        <v>男</v>
      </c>
      <c r="D50" s="7" t="str">
        <f>"20201101608"</f>
        <v>20201101608</v>
      </c>
      <c r="E50" s="8" t="s">
        <v>72</v>
      </c>
    </row>
    <row r="51" s="1" customFormat="1" spans="1:5">
      <c r="A51" s="7" t="s">
        <v>73</v>
      </c>
      <c r="B51" s="7" t="str">
        <f>"刘金龙"</f>
        <v>刘金龙</v>
      </c>
      <c r="C51" s="7" t="str">
        <f>"男"</f>
        <v>男</v>
      </c>
      <c r="D51" s="7" t="str">
        <f>"20201101626"</f>
        <v>20201101626</v>
      </c>
      <c r="E51" s="8" t="s">
        <v>74</v>
      </c>
    </row>
    <row r="52" s="1" customFormat="1" spans="1:5">
      <c r="A52" s="7" t="s">
        <v>73</v>
      </c>
      <c r="B52" s="7" t="str">
        <f>"夏均均"</f>
        <v>夏均均</v>
      </c>
      <c r="C52" s="7" t="str">
        <f t="shared" ref="C52:C56" si="5">"女"</f>
        <v>女</v>
      </c>
      <c r="D52" s="7" t="str">
        <f>"20201101629"</f>
        <v>20201101629</v>
      </c>
      <c r="E52" s="8" t="s">
        <v>75</v>
      </c>
    </row>
    <row r="53" s="1" customFormat="1" spans="1:5">
      <c r="A53" s="7" t="s">
        <v>73</v>
      </c>
      <c r="B53" s="7" t="str">
        <f>"王云侠"</f>
        <v>王云侠</v>
      </c>
      <c r="C53" s="7" t="str">
        <f t="shared" si="5"/>
        <v>女</v>
      </c>
      <c r="D53" s="7" t="str">
        <f>"20201101701"</f>
        <v>20201101701</v>
      </c>
      <c r="E53" s="8" t="s">
        <v>76</v>
      </c>
    </row>
    <row r="54" s="1" customFormat="1" spans="1:5">
      <c r="A54" s="7" t="s">
        <v>77</v>
      </c>
      <c r="B54" s="7" t="str">
        <f>"蔡晴晴"</f>
        <v>蔡晴晴</v>
      </c>
      <c r="C54" s="7" t="str">
        <f t="shared" si="5"/>
        <v>女</v>
      </c>
      <c r="D54" s="7" t="str">
        <f>"20201101728"</f>
        <v>20201101728</v>
      </c>
      <c r="E54" s="8" t="s">
        <v>78</v>
      </c>
    </row>
    <row r="55" s="1" customFormat="1" spans="1:5">
      <c r="A55" s="7" t="s">
        <v>77</v>
      </c>
      <c r="B55" s="7" t="str">
        <f>"张伶俐"</f>
        <v>张伶俐</v>
      </c>
      <c r="C55" s="7" t="str">
        <f t="shared" si="5"/>
        <v>女</v>
      </c>
      <c r="D55" s="7" t="str">
        <f>"20201101730"</f>
        <v>20201101730</v>
      </c>
      <c r="E55" s="8" t="s">
        <v>79</v>
      </c>
    </row>
    <row r="56" s="1" customFormat="1" spans="1:5">
      <c r="A56" s="7" t="s">
        <v>77</v>
      </c>
      <c r="B56" s="7" t="str">
        <f>"陈凤梅"</f>
        <v>陈凤梅</v>
      </c>
      <c r="C56" s="7" t="str">
        <f t="shared" si="5"/>
        <v>女</v>
      </c>
      <c r="D56" s="7" t="str">
        <f>"20201101726"</f>
        <v>20201101726</v>
      </c>
      <c r="E56" s="8" t="s">
        <v>80</v>
      </c>
    </row>
    <row r="57" s="1" customFormat="1" spans="1:5">
      <c r="A57" s="7" t="s">
        <v>77</v>
      </c>
      <c r="B57" s="7" t="str">
        <f>"侯磊"</f>
        <v>侯磊</v>
      </c>
      <c r="C57" s="7" t="str">
        <f>"男"</f>
        <v>男</v>
      </c>
      <c r="D57" s="7" t="str">
        <f>"20201101725"</f>
        <v>20201101725</v>
      </c>
      <c r="E57" s="8" t="s">
        <v>81</v>
      </c>
    </row>
    <row r="58" s="1" customFormat="1" spans="1:5">
      <c r="A58" s="7" t="s">
        <v>82</v>
      </c>
      <c r="B58" s="7" t="str">
        <f>"马粉粉"</f>
        <v>马粉粉</v>
      </c>
      <c r="C58" s="7" t="str">
        <f>"女"</f>
        <v>女</v>
      </c>
      <c r="D58" s="7" t="str">
        <f>"20201101817"</f>
        <v>20201101817</v>
      </c>
      <c r="E58" s="8" t="s">
        <v>83</v>
      </c>
    </row>
    <row r="59" s="1" customFormat="1" spans="1:5">
      <c r="A59" s="7" t="s">
        <v>82</v>
      </c>
      <c r="B59" s="7" t="str">
        <f>"王玲玲"</f>
        <v>王玲玲</v>
      </c>
      <c r="C59" s="7" t="str">
        <f>"女"</f>
        <v>女</v>
      </c>
      <c r="D59" s="7" t="str">
        <f>"20201101818"</f>
        <v>20201101818</v>
      </c>
      <c r="E59" s="8" t="s">
        <v>84</v>
      </c>
    </row>
    <row r="60" s="1" customFormat="1" spans="1:5">
      <c r="A60" s="7" t="s">
        <v>82</v>
      </c>
      <c r="B60" s="7" t="str">
        <f>"李笑笑"</f>
        <v>李笑笑</v>
      </c>
      <c r="C60" s="7" t="str">
        <f>"男"</f>
        <v>男</v>
      </c>
      <c r="D60" s="7" t="str">
        <f>"20201101813"</f>
        <v>20201101813</v>
      </c>
      <c r="E60" s="8" t="s">
        <v>85</v>
      </c>
    </row>
    <row r="61" s="1" customFormat="1" spans="1:5">
      <c r="A61" s="7" t="s">
        <v>82</v>
      </c>
      <c r="B61" s="7" t="str">
        <f>"马双"</f>
        <v>马双</v>
      </c>
      <c r="C61" s="7" t="str">
        <f>"男"</f>
        <v>男</v>
      </c>
      <c r="D61" s="7" t="str">
        <f>"20201101916"</f>
        <v>20201101916</v>
      </c>
      <c r="E61" s="8" t="s">
        <v>86</v>
      </c>
    </row>
    <row r="62" s="2" customFormat="1" spans="1:5">
      <c r="A62" s="7" t="s">
        <v>87</v>
      </c>
      <c r="B62" s="7" t="str">
        <f>"王逍"</f>
        <v>王逍</v>
      </c>
      <c r="C62" s="7" t="str">
        <f>"男"</f>
        <v>男</v>
      </c>
      <c r="D62" s="7" t="str">
        <f>"20201102012"</f>
        <v>20201102012</v>
      </c>
      <c r="E62" s="8" t="s">
        <v>88</v>
      </c>
    </row>
    <row r="63" s="2" customFormat="1" spans="1:5">
      <c r="A63" s="7" t="s">
        <v>87</v>
      </c>
      <c r="B63" s="7" t="str">
        <f>"李灿"</f>
        <v>李灿</v>
      </c>
      <c r="C63" s="7" t="str">
        <f>"男"</f>
        <v>男</v>
      </c>
      <c r="D63" s="7" t="str">
        <f>"20201101923"</f>
        <v>20201101923</v>
      </c>
      <c r="E63" s="8" t="s">
        <v>52</v>
      </c>
    </row>
    <row r="64" s="2" customFormat="1" spans="1:5">
      <c r="A64" s="7" t="s">
        <v>87</v>
      </c>
      <c r="B64" s="7" t="str">
        <f>"杨雪"</f>
        <v>杨雪</v>
      </c>
      <c r="C64" s="7" t="str">
        <f>"女"</f>
        <v>女</v>
      </c>
      <c r="D64" s="7" t="str">
        <f>"20201101930"</f>
        <v>20201101930</v>
      </c>
      <c r="E64" s="8" t="s">
        <v>89</v>
      </c>
    </row>
    <row r="65" s="1" customFormat="1" spans="1:5">
      <c r="A65" s="7" t="s">
        <v>90</v>
      </c>
      <c r="B65" s="7" t="str">
        <f>"李明洋"</f>
        <v>李明洋</v>
      </c>
      <c r="C65" s="7" t="str">
        <f t="shared" ref="C65:C68" si="6">"女"</f>
        <v>女</v>
      </c>
      <c r="D65" s="7" t="str">
        <f>"20201102122"</f>
        <v>20201102122</v>
      </c>
      <c r="E65" s="8" t="s">
        <v>91</v>
      </c>
    </row>
    <row r="66" s="1" customFormat="1" spans="1:5">
      <c r="A66" s="7" t="s">
        <v>90</v>
      </c>
      <c r="B66" s="7" t="str">
        <f>"欧珊珊"</f>
        <v>欧珊珊</v>
      </c>
      <c r="C66" s="7" t="str">
        <f t="shared" si="6"/>
        <v>女</v>
      </c>
      <c r="D66" s="7" t="str">
        <f>"20201102121"</f>
        <v>20201102121</v>
      </c>
      <c r="E66" s="8" t="s">
        <v>92</v>
      </c>
    </row>
    <row r="67" s="1" customFormat="1" spans="1:5">
      <c r="A67" s="7" t="s">
        <v>90</v>
      </c>
      <c r="B67" s="7" t="str">
        <f>"吕哲哲"</f>
        <v>吕哲哲</v>
      </c>
      <c r="C67" s="7" t="str">
        <f t="shared" si="6"/>
        <v>女</v>
      </c>
      <c r="D67" s="7" t="str">
        <f>"20201102101"</f>
        <v>20201102101</v>
      </c>
      <c r="E67" s="8" t="s">
        <v>93</v>
      </c>
    </row>
    <row r="68" s="1" customFormat="1" spans="1:5">
      <c r="A68" s="7" t="s">
        <v>90</v>
      </c>
      <c r="B68" s="7" t="str">
        <f>"李慢慢"</f>
        <v>李慢慢</v>
      </c>
      <c r="C68" s="7" t="str">
        <f t="shared" si="6"/>
        <v>女</v>
      </c>
      <c r="D68" s="7" t="str">
        <f>"20201102015"</f>
        <v>20201102015</v>
      </c>
      <c r="E68" s="8" t="s">
        <v>94</v>
      </c>
    </row>
    <row r="69" s="1" customFormat="1" spans="1:5">
      <c r="A69" s="7" t="s">
        <v>95</v>
      </c>
      <c r="B69" s="7" t="str">
        <f>"张欣旭"</f>
        <v>张欣旭</v>
      </c>
      <c r="C69" s="7" t="str">
        <f>"男"</f>
        <v>男</v>
      </c>
      <c r="D69" s="7" t="str">
        <f>"20201102208"</f>
        <v>20201102208</v>
      </c>
      <c r="E69" s="8" t="s">
        <v>96</v>
      </c>
    </row>
    <row r="70" s="1" customFormat="1" spans="1:5">
      <c r="A70" s="7" t="s">
        <v>95</v>
      </c>
      <c r="B70" s="7" t="str">
        <f>"黄珊"</f>
        <v>黄珊</v>
      </c>
      <c r="C70" s="7" t="str">
        <f>"女"</f>
        <v>女</v>
      </c>
      <c r="D70" s="7" t="str">
        <f>"20201102130"</f>
        <v>20201102130</v>
      </c>
      <c r="E70" s="8" t="s">
        <v>97</v>
      </c>
    </row>
    <row r="71" s="1" customFormat="1" spans="1:5">
      <c r="A71" s="7" t="s">
        <v>98</v>
      </c>
      <c r="B71" s="7" t="str">
        <f>"张梦琦"</f>
        <v>张梦琦</v>
      </c>
      <c r="C71" s="7" t="str">
        <f>"女"</f>
        <v>女</v>
      </c>
      <c r="D71" s="7" t="str">
        <f>"20201102218"</f>
        <v>20201102218</v>
      </c>
      <c r="E71" s="8" t="s">
        <v>99</v>
      </c>
    </row>
    <row r="72" s="1" customFormat="1" spans="1:5">
      <c r="A72" s="7" t="s">
        <v>98</v>
      </c>
      <c r="B72" s="7" t="str">
        <f>"薛源"</f>
        <v>薛源</v>
      </c>
      <c r="C72" s="7" t="str">
        <f>"男"</f>
        <v>男</v>
      </c>
      <c r="D72" s="7" t="str">
        <f>"20201102228"</f>
        <v>20201102228</v>
      </c>
      <c r="E72" s="8" t="s">
        <v>100</v>
      </c>
    </row>
    <row r="73" s="1" customFormat="1" spans="1:5">
      <c r="A73" s="7" t="s">
        <v>101</v>
      </c>
      <c r="B73" s="7" t="str">
        <f>"丁强"</f>
        <v>丁强</v>
      </c>
      <c r="C73" s="7" t="str">
        <f t="shared" ref="C73:C76" si="7">"男"</f>
        <v>男</v>
      </c>
      <c r="D73" s="7" t="str">
        <f>"20201102321"</f>
        <v>20201102321</v>
      </c>
      <c r="E73" s="8" t="s">
        <v>102</v>
      </c>
    </row>
    <row r="74" s="1" customFormat="1" spans="1:5">
      <c r="A74" s="7" t="s">
        <v>101</v>
      </c>
      <c r="B74" s="7" t="str">
        <f>"刘琦"</f>
        <v>刘琦</v>
      </c>
      <c r="C74" s="7" t="str">
        <f t="shared" si="7"/>
        <v>男</v>
      </c>
      <c r="D74" s="7" t="str">
        <f>"20201102313"</f>
        <v>20201102313</v>
      </c>
      <c r="E74" s="8" t="s">
        <v>103</v>
      </c>
    </row>
    <row r="75" s="1" customFormat="1" spans="1:5">
      <c r="A75" s="7" t="s">
        <v>101</v>
      </c>
      <c r="B75" s="7" t="str">
        <f>"赵康康"</f>
        <v>赵康康</v>
      </c>
      <c r="C75" s="7" t="str">
        <f t="shared" si="7"/>
        <v>男</v>
      </c>
      <c r="D75" s="7" t="str">
        <f>"20201102317"</f>
        <v>20201102317</v>
      </c>
      <c r="E75" s="8" t="s">
        <v>104</v>
      </c>
    </row>
    <row r="76" s="1" customFormat="1" spans="1:5">
      <c r="A76" s="7" t="s">
        <v>101</v>
      </c>
      <c r="B76" s="7" t="str">
        <f>"郁永杰"</f>
        <v>郁永杰</v>
      </c>
      <c r="C76" s="7" t="str">
        <f t="shared" si="7"/>
        <v>男</v>
      </c>
      <c r="D76" s="7" t="str">
        <f>"20201102309"</f>
        <v>20201102309</v>
      </c>
      <c r="E76" s="8" t="s">
        <v>105</v>
      </c>
    </row>
    <row r="77" s="1" customFormat="1" spans="1:5">
      <c r="A77" s="7" t="s">
        <v>106</v>
      </c>
      <c r="B77" s="7" t="str">
        <f>"白莹"</f>
        <v>白莹</v>
      </c>
      <c r="C77" s="7" t="str">
        <f>"女"</f>
        <v>女</v>
      </c>
      <c r="D77" s="7" t="str">
        <f>"20201102409"</f>
        <v>20201102409</v>
      </c>
      <c r="E77" s="8" t="s">
        <v>107</v>
      </c>
    </row>
    <row r="78" s="1" customFormat="1" spans="1:5">
      <c r="A78" s="7" t="s">
        <v>106</v>
      </c>
      <c r="B78" s="7" t="str">
        <f>"桂家富"</f>
        <v>桂家富</v>
      </c>
      <c r="C78" s="7" t="str">
        <f>"男"</f>
        <v>男</v>
      </c>
      <c r="D78" s="7" t="str">
        <f>"20201102427"</f>
        <v>20201102427</v>
      </c>
      <c r="E78" s="8" t="s">
        <v>108</v>
      </c>
    </row>
    <row r="79" s="1" customFormat="1" spans="1:5">
      <c r="A79" s="7" t="s">
        <v>106</v>
      </c>
      <c r="B79" s="7" t="str">
        <f>"陈强"</f>
        <v>陈强</v>
      </c>
      <c r="C79" s="7" t="str">
        <f>"男"</f>
        <v>男</v>
      </c>
      <c r="D79" s="7" t="str">
        <f>"20201102413"</f>
        <v>20201102413</v>
      </c>
      <c r="E79" s="8" t="s">
        <v>109</v>
      </c>
    </row>
    <row r="80" s="1" customFormat="1" spans="1:5">
      <c r="A80" s="7" t="s">
        <v>106</v>
      </c>
      <c r="B80" s="7" t="str">
        <f>"陈亚南"</f>
        <v>陈亚南</v>
      </c>
      <c r="C80" s="7" t="str">
        <f>"女"</f>
        <v>女</v>
      </c>
      <c r="D80" s="7" t="str">
        <f>"20201102408"</f>
        <v>20201102408</v>
      </c>
      <c r="E80" s="8" t="s">
        <v>110</v>
      </c>
    </row>
    <row r="81" s="1" customFormat="1" spans="1:5">
      <c r="A81" s="7" t="s">
        <v>106</v>
      </c>
      <c r="B81" s="7" t="str">
        <f>"李昊翔"</f>
        <v>李昊翔</v>
      </c>
      <c r="C81" s="7" t="str">
        <f t="shared" ref="C81" si="8">"男"</f>
        <v>男</v>
      </c>
      <c r="D81" s="7" t="str">
        <f>"20201102417"</f>
        <v>20201102417</v>
      </c>
      <c r="E81" s="8" t="s">
        <v>111</v>
      </c>
    </row>
    <row r="82" s="1" customFormat="1" spans="1:5">
      <c r="A82" s="7" t="s">
        <v>112</v>
      </c>
      <c r="B82" s="7" t="str">
        <f>"沈梦娜"</f>
        <v>沈梦娜</v>
      </c>
      <c r="C82" s="7" t="str">
        <f>"女"</f>
        <v>女</v>
      </c>
      <c r="D82" s="7" t="str">
        <f>"20201102501"</f>
        <v>20201102501</v>
      </c>
      <c r="E82" s="8" t="s">
        <v>113</v>
      </c>
    </row>
    <row r="83" s="1" customFormat="1" spans="1:5">
      <c r="A83" s="7" t="s">
        <v>112</v>
      </c>
      <c r="B83" s="7" t="str">
        <f>"张晨旭"</f>
        <v>张晨旭</v>
      </c>
      <c r="C83" s="7" t="str">
        <f>"男"</f>
        <v>男</v>
      </c>
      <c r="D83" s="7" t="str">
        <f>"20201102430"</f>
        <v>20201102430</v>
      </c>
      <c r="E83" s="8" t="s">
        <v>114</v>
      </c>
    </row>
    <row r="84" s="1" customFormat="1" spans="1:5">
      <c r="A84" s="7" t="s">
        <v>115</v>
      </c>
      <c r="B84" s="7" t="str">
        <f>"崔童"</f>
        <v>崔童</v>
      </c>
      <c r="C84" s="7" t="str">
        <f t="shared" ref="C84:C139" si="9">"女"</f>
        <v>女</v>
      </c>
      <c r="D84" s="7" t="str">
        <f>"20201102515"</f>
        <v>20201102515</v>
      </c>
      <c r="E84" s="8" t="s">
        <v>116</v>
      </c>
    </row>
    <row r="85" s="1" customFormat="1" spans="1:5">
      <c r="A85" s="7" t="s">
        <v>115</v>
      </c>
      <c r="B85" s="7" t="str">
        <f>"张锐"</f>
        <v>张锐</v>
      </c>
      <c r="C85" s="7" t="str">
        <f t="shared" si="9"/>
        <v>女</v>
      </c>
      <c r="D85" s="7" t="str">
        <f>"20201102523"</f>
        <v>20201102523</v>
      </c>
      <c r="E85" s="8" t="s">
        <v>117</v>
      </c>
    </row>
    <row r="86" s="1" customFormat="1" spans="1:5">
      <c r="A86" s="7" t="s">
        <v>118</v>
      </c>
      <c r="B86" s="7" t="str">
        <f>"李晓文"</f>
        <v>李晓文</v>
      </c>
      <c r="C86" s="7" t="str">
        <f t="shared" si="9"/>
        <v>女</v>
      </c>
      <c r="D86" s="7" t="str">
        <f>"20201102624"</f>
        <v>20201102624</v>
      </c>
      <c r="E86" s="8" t="s">
        <v>119</v>
      </c>
    </row>
    <row r="87" s="1" customFormat="1" spans="1:5">
      <c r="A87" s="7" t="s">
        <v>118</v>
      </c>
      <c r="B87" s="7" t="str">
        <f>"高新月"</f>
        <v>高新月</v>
      </c>
      <c r="C87" s="7" t="str">
        <f t="shared" si="9"/>
        <v>女</v>
      </c>
      <c r="D87" s="7" t="str">
        <f>"20201102810"</f>
        <v>20201102810</v>
      </c>
      <c r="E87" s="8" t="s">
        <v>120</v>
      </c>
    </row>
    <row r="88" s="1" customFormat="1" spans="1:5">
      <c r="A88" s="7" t="s">
        <v>118</v>
      </c>
      <c r="B88" s="7" t="str">
        <f>"马晓婷"</f>
        <v>马晓婷</v>
      </c>
      <c r="C88" s="7" t="str">
        <f t="shared" si="9"/>
        <v>女</v>
      </c>
      <c r="D88" s="7" t="str">
        <f>"20201102720"</f>
        <v>20201102720</v>
      </c>
      <c r="E88" s="8" t="s">
        <v>121</v>
      </c>
    </row>
    <row r="89" s="1" customFormat="1" spans="1:5">
      <c r="A89" s="7" t="s">
        <v>118</v>
      </c>
      <c r="B89" s="7" t="str">
        <f>"孙慧慧"</f>
        <v>孙慧慧</v>
      </c>
      <c r="C89" s="7" t="str">
        <f t="shared" si="9"/>
        <v>女</v>
      </c>
      <c r="D89" s="7" t="str">
        <f>"20201102620"</f>
        <v>20201102620</v>
      </c>
      <c r="E89" s="8" t="s">
        <v>122</v>
      </c>
    </row>
    <row r="90" s="1" customFormat="1" spans="1:5">
      <c r="A90" s="7" t="s">
        <v>123</v>
      </c>
      <c r="B90" s="7" t="str">
        <f>"刘文妹"</f>
        <v>刘文妹</v>
      </c>
      <c r="C90" s="7" t="str">
        <f t="shared" si="9"/>
        <v>女</v>
      </c>
      <c r="D90" s="7" t="str">
        <f>"20201102814"</f>
        <v>20201102814</v>
      </c>
      <c r="E90" s="8" t="s">
        <v>124</v>
      </c>
    </row>
    <row r="91" s="1" customFormat="1" spans="1:5">
      <c r="A91" s="7" t="s">
        <v>123</v>
      </c>
      <c r="B91" s="7" t="str">
        <f>"武静静"</f>
        <v>武静静</v>
      </c>
      <c r="C91" s="7" t="str">
        <f t="shared" si="9"/>
        <v>女</v>
      </c>
      <c r="D91" s="7" t="str">
        <f>"20201102912"</f>
        <v>20201102912</v>
      </c>
      <c r="E91" s="8" t="s">
        <v>125</v>
      </c>
    </row>
    <row r="92" s="1" customFormat="1" spans="1:5">
      <c r="A92" s="7" t="s">
        <v>123</v>
      </c>
      <c r="B92" s="7" t="str">
        <f>"石雪梅"</f>
        <v>石雪梅</v>
      </c>
      <c r="C92" s="7" t="str">
        <f t="shared" si="9"/>
        <v>女</v>
      </c>
      <c r="D92" s="7" t="str">
        <f>"20201102923"</f>
        <v>20201102923</v>
      </c>
      <c r="E92" s="8" t="s">
        <v>126</v>
      </c>
    </row>
    <row r="93" s="1" customFormat="1" spans="1:5">
      <c r="A93" s="7" t="s">
        <v>123</v>
      </c>
      <c r="B93" s="7" t="str">
        <f>"赵云蕊"</f>
        <v>赵云蕊</v>
      </c>
      <c r="C93" s="7" t="str">
        <f t="shared" si="9"/>
        <v>女</v>
      </c>
      <c r="D93" s="7" t="str">
        <f>"20201102915"</f>
        <v>20201102915</v>
      </c>
      <c r="E93" s="8" t="s">
        <v>127</v>
      </c>
    </row>
    <row r="94" s="1" customFormat="1" spans="1:5">
      <c r="A94" s="7" t="s">
        <v>128</v>
      </c>
      <c r="B94" s="7" t="str">
        <f>"徐宇晴"</f>
        <v>徐宇晴</v>
      </c>
      <c r="C94" s="7" t="str">
        <f t="shared" si="9"/>
        <v>女</v>
      </c>
      <c r="D94" s="7" t="str">
        <f>"20201103115"</f>
        <v>20201103115</v>
      </c>
      <c r="E94" s="8" t="s">
        <v>129</v>
      </c>
    </row>
    <row r="95" s="1" customFormat="1" spans="1:5">
      <c r="A95" s="7" t="s">
        <v>128</v>
      </c>
      <c r="B95" s="7" t="str">
        <f>"刘莹"</f>
        <v>刘莹</v>
      </c>
      <c r="C95" s="7" t="str">
        <f t="shared" si="9"/>
        <v>女</v>
      </c>
      <c r="D95" s="7" t="str">
        <f>"20201103104"</f>
        <v>20201103104</v>
      </c>
      <c r="E95" s="8" t="s">
        <v>130</v>
      </c>
    </row>
    <row r="96" s="1" customFormat="1" spans="1:5">
      <c r="A96" s="7" t="s">
        <v>128</v>
      </c>
      <c r="B96" s="7" t="str">
        <f>"纪远远"</f>
        <v>纪远远</v>
      </c>
      <c r="C96" s="7" t="str">
        <f t="shared" si="9"/>
        <v>女</v>
      </c>
      <c r="D96" s="7" t="str">
        <f>"20201103228"</f>
        <v>20201103228</v>
      </c>
      <c r="E96" s="8" t="s">
        <v>131</v>
      </c>
    </row>
    <row r="97" s="1" customFormat="1" spans="1:5">
      <c r="A97" s="7" t="s">
        <v>128</v>
      </c>
      <c r="B97" s="7" t="str">
        <f>"孙莉"</f>
        <v>孙莉</v>
      </c>
      <c r="C97" s="7" t="str">
        <f t="shared" si="9"/>
        <v>女</v>
      </c>
      <c r="D97" s="7" t="str">
        <f>"20201103212"</f>
        <v>20201103212</v>
      </c>
      <c r="E97" s="8" t="s">
        <v>132</v>
      </c>
    </row>
    <row r="98" s="1" customFormat="1" spans="1:5">
      <c r="A98" s="7" t="s">
        <v>128</v>
      </c>
      <c r="B98" s="7" t="str">
        <f>"汤晴"</f>
        <v>汤晴</v>
      </c>
      <c r="C98" s="7" t="str">
        <f t="shared" si="9"/>
        <v>女</v>
      </c>
      <c r="D98" s="7" t="str">
        <f>"20201103017"</f>
        <v>20201103017</v>
      </c>
      <c r="E98" s="8" t="s">
        <v>133</v>
      </c>
    </row>
    <row r="99" s="1" customFormat="1" spans="1:5">
      <c r="A99" s="7" t="s">
        <v>128</v>
      </c>
      <c r="B99" s="7" t="str">
        <f>"刘欣"</f>
        <v>刘欣</v>
      </c>
      <c r="C99" s="7" t="str">
        <f t="shared" si="9"/>
        <v>女</v>
      </c>
      <c r="D99" s="7" t="str">
        <f>"20201103112"</f>
        <v>20201103112</v>
      </c>
      <c r="E99" s="8" t="s">
        <v>134</v>
      </c>
    </row>
    <row r="100" s="1" customFormat="1" spans="1:5">
      <c r="A100" s="7" t="s">
        <v>135</v>
      </c>
      <c r="B100" s="7" t="str">
        <f>"刘琪"</f>
        <v>刘琪</v>
      </c>
      <c r="C100" s="7" t="str">
        <f t="shared" si="9"/>
        <v>女</v>
      </c>
      <c r="D100" s="7" t="str">
        <f>"20201103327"</f>
        <v>20201103327</v>
      </c>
      <c r="E100" s="8" t="s">
        <v>136</v>
      </c>
    </row>
    <row r="101" s="1" customFormat="1" spans="1:5">
      <c r="A101" s="7" t="s">
        <v>135</v>
      </c>
      <c r="B101" s="7" t="str">
        <f>"王紫璇"</f>
        <v>王紫璇</v>
      </c>
      <c r="C101" s="7" t="str">
        <f t="shared" si="9"/>
        <v>女</v>
      </c>
      <c r="D101" s="7" t="str">
        <f>"20201103325"</f>
        <v>20201103325</v>
      </c>
      <c r="E101" s="8" t="s">
        <v>137</v>
      </c>
    </row>
    <row r="102" s="1" customFormat="1" spans="1:5">
      <c r="A102" s="7" t="s">
        <v>138</v>
      </c>
      <c r="B102" s="7" t="str">
        <f>"许飘然"</f>
        <v>许飘然</v>
      </c>
      <c r="C102" s="7" t="str">
        <f t="shared" si="9"/>
        <v>女</v>
      </c>
      <c r="D102" s="7" t="str">
        <f>"20201103504"</f>
        <v>20201103504</v>
      </c>
      <c r="E102" s="8" t="s">
        <v>139</v>
      </c>
    </row>
    <row r="103" s="1" customFormat="1" spans="1:5">
      <c r="A103" s="7" t="s">
        <v>138</v>
      </c>
      <c r="B103" s="7" t="str">
        <f>"宋丹丹"</f>
        <v>宋丹丹</v>
      </c>
      <c r="C103" s="7" t="str">
        <f t="shared" si="9"/>
        <v>女</v>
      </c>
      <c r="D103" s="7" t="str">
        <f>"20201103418"</f>
        <v>20201103418</v>
      </c>
      <c r="E103" s="8" t="s">
        <v>140</v>
      </c>
    </row>
    <row r="104" s="1" customFormat="1" spans="1:5">
      <c r="A104" s="7" t="s">
        <v>138</v>
      </c>
      <c r="B104" s="7" t="str">
        <f>"葛小苗"</f>
        <v>葛小苗</v>
      </c>
      <c r="C104" s="7" t="str">
        <f t="shared" si="9"/>
        <v>女</v>
      </c>
      <c r="D104" s="7" t="str">
        <f>"20201103428"</f>
        <v>20201103428</v>
      </c>
      <c r="E104" s="8" t="s">
        <v>141</v>
      </c>
    </row>
    <row r="105" s="1" customFormat="1" spans="1:5">
      <c r="A105" s="7" t="s">
        <v>138</v>
      </c>
      <c r="B105" s="7" t="str">
        <f>"李丁惠"</f>
        <v>李丁惠</v>
      </c>
      <c r="C105" s="7" t="str">
        <f t="shared" si="9"/>
        <v>女</v>
      </c>
      <c r="D105" s="7" t="str">
        <f>"20201103429"</f>
        <v>20201103429</v>
      </c>
      <c r="E105" s="8" t="s">
        <v>119</v>
      </c>
    </row>
    <row r="106" s="1" customFormat="1" spans="1:5">
      <c r="A106" s="7" t="s">
        <v>142</v>
      </c>
      <c r="B106" s="7" t="str">
        <f>"张冰青"</f>
        <v>张冰青</v>
      </c>
      <c r="C106" s="7" t="str">
        <f t="shared" si="9"/>
        <v>女</v>
      </c>
      <c r="D106" s="7" t="str">
        <f>"20201103611"</f>
        <v>20201103611</v>
      </c>
      <c r="E106" s="8" t="s">
        <v>143</v>
      </c>
    </row>
    <row r="107" s="1" customFormat="1" spans="1:5">
      <c r="A107" s="7" t="s">
        <v>142</v>
      </c>
      <c r="B107" s="7" t="str">
        <f>"贺锋"</f>
        <v>贺锋</v>
      </c>
      <c r="C107" s="7" t="str">
        <f t="shared" si="9"/>
        <v>女</v>
      </c>
      <c r="D107" s="7" t="str">
        <f>"20201103628"</f>
        <v>20201103628</v>
      </c>
      <c r="E107" s="8" t="s">
        <v>144</v>
      </c>
    </row>
    <row r="108" s="1" customFormat="1" spans="1:5">
      <c r="A108" s="7" t="s">
        <v>145</v>
      </c>
      <c r="B108" s="7" t="str">
        <f>"孙甜甜"</f>
        <v>孙甜甜</v>
      </c>
      <c r="C108" s="7" t="str">
        <f t="shared" si="9"/>
        <v>女</v>
      </c>
      <c r="D108" s="7" t="str">
        <f>"20201103826"</f>
        <v>20201103826</v>
      </c>
      <c r="E108" s="8" t="s">
        <v>146</v>
      </c>
    </row>
    <row r="109" s="1" customFormat="1" spans="1:5">
      <c r="A109" s="7" t="s">
        <v>145</v>
      </c>
      <c r="B109" s="7" t="str">
        <f>"李梅"</f>
        <v>李梅</v>
      </c>
      <c r="C109" s="7" t="str">
        <f t="shared" si="9"/>
        <v>女</v>
      </c>
      <c r="D109" s="7" t="str">
        <f>"20201103817"</f>
        <v>20201103817</v>
      </c>
      <c r="E109" s="8" t="s">
        <v>147</v>
      </c>
    </row>
    <row r="110" s="1" customFormat="1" spans="1:5">
      <c r="A110" s="7" t="s">
        <v>145</v>
      </c>
      <c r="B110" s="7" t="str">
        <f>"刘丹丹"</f>
        <v>刘丹丹</v>
      </c>
      <c r="C110" s="7" t="str">
        <f t="shared" si="9"/>
        <v>女</v>
      </c>
      <c r="D110" s="7" t="str">
        <f>"20201103830"</f>
        <v>20201103830</v>
      </c>
      <c r="E110" s="8" t="s">
        <v>148</v>
      </c>
    </row>
    <row r="111" s="1" customFormat="1" spans="1:5">
      <c r="A111" s="7" t="s">
        <v>145</v>
      </c>
      <c r="B111" s="7" t="str">
        <f>"张慧"</f>
        <v>张慧</v>
      </c>
      <c r="C111" s="7" t="str">
        <f t="shared" si="9"/>
        <v>女</v>
      </c>
      <c r="D111" s="7" t="str">
        <f>"20201103824"</f>
        <v>20201103824</v>
      </c>
      <c r="E111" s="8" t="s">
        <v>149</v>
      </c>
    </row>
    <row r="112" s="1" customFormat="1" spans="1:5">
      <c r="A112" s="7" t="s">
        <v>150</v>
      </c>
      <c r="B112" s="7" t="str">
        <f>"罗何苗"</f>
        <v>罗何苗</v>
      </c>
      <c r="C112" s="7" t="str">
        <f t="shared" si="9"/>
        <v>女</v>
      </c>
      <c r="D112" s="7" t="str">
        <f>"20201104004"</f>
        <v>20201104004</v>
      </c>
      <c r="E112" s="8" t="s">
        <v>151</v>
      </c>
    </row>
    <row r="113" s="1" customFormat="1" spans="1:5">
      <c r="A113" s="7" t="s">
        <v>150</v>
      </c>
      <c r="B113" s="7" t="str">
        <f>"唐清云"</f>
        <v>唐清云</v>
      </c>
      <c r="C113" s="7" t="str">
        <f t="shared" si="9"/>
        <v>女</v>
      </c>
      <c r="D113" s="7" t="str">
        <f>"20201103921"</f>
        <v>20201103921</v>
      </c>
      <c r="E113" s="8" t="s">
        <v>152</v>
      </c>
    </row>
    <row r="114" s="1" customFormat="1" spans="1:5">
      <c r="A114" s="7" t="s">
        <v>150</v>
      </c>
      <c r="B114" s="7" t="str">
        <f>"刘明月"</f>
        <v>刘明月</v>
      </c>
      <c r="C114" s="7" t="str">
        <f t="shared" si="9"/>
        <v>女</v>
      </c>
      <c r="D114" s="7" t="str">
        <f>"20201104116"</f>
        <v>20201104116</v>
      </c>
      <c r="E114" s="8" t="s">
        <v>153</v>
      </c>
    </row>
    <row r="115" s="1" customFormat="1" spans="1:5">
      <c r="A115" s="7" t="s">
        <v>150</v>
      </c>
      <c r="B115" s="7" t="str">
        <f>"张鑫"</f>
        <v>张鑫</v>
      </c>
      <c r="C115" s="7" t="str">
        <f t="shared" si="9"/>
        <v>女</v>
      </c>
      <c r="D115" s="7" t="str">
        <f>"20201104014"</f>
        <v>20201104014</v>
      </c>
      <c r="E115" s="8" t="s">
        <v>154</v>
      </c>
    </row>
    <row r="116" s="1" customFormat="1" spans="1:5">
      <c r="A116" s="7" t="s">
        <v>155</v>
      </c>
      <c r="B116" s="7" t="str">
        <f>"罗莹"</f>
        <v>罗莹</v>
      </c>
      <c r="C116" s="7" t="str">
        <f t="shared" si="9"/>
        <v>女</v>
      </c>
      <c r="D116" s="7" t="str">
        <f>"20201104211"</f>
        <v>20201104211</v>
      </c>
      <c r="E116" s="8" t="s">
        <v>156</v>
      </c>
    </row>
    <row r="117" s="1" customFormat="1" spans="1:5">
      <c r="A117" s="7" t="s">
        <v>155</v>
      </c>
      <c r="B117" s="7" t="str">
        <f>"林建英"</f>
        <v>林建英</v>
      </c>
      <c r="C117" s="7" t="str">
        <f t="shared" si="9"/>
        <v>女</v>
      </c>
      <c r="D117" s="7" t="str">
        <f>"20201104123"</f>
        <v>20201104123</v>
      </c>
      <c r="E117" s="8" t="s">
        <v>157</v>
      </c>
    </row>
    <row r="118" s="1" customFormat="1" spans="1:5">
      <c r="A118" s="7" t="s">
        <v>158</v>
      </c>
      <c r="B118" s="7" t="str">
        <f>"李雨晴"</f>
        <v>李雨晴</v>
      </c>
      <c r="C118" s="7" t="str">
        <f t="shared" si="9"/>
        <v>女</v>
      </c>
      <c r="D118" s="7" t="str">
        <f>"20201104430"</f>
        <v>20201104430</v>
      </c>
      <c r="E118" s="8" t="s">
        <v>159</v>
      </c>
    </row>
    <row r="119" s="1" customFormat="1" spans="1:5">
      <c r="A119" s="7" t="s">
        <v>158</v>
      </c>
      <c r="B119" s="7" t="str">
        <f>"王芳"</f>
        <v>王芳</v>
      </c>
      <c r="C119" s="7" t="str">
        <f t="shared" si="9"/>
        <v>女</v>
      </c>
      <c r="D119" s="7" t="str">
        <f>"20201104326"</f>
        <v>20201104326</v>
      </c>
      <c r="E119" s="8" t="s">
        <v>160</v>
      </c>
    </row>
    <row r="120" s="1" customFormat="1" spans="1:5">
      <c r="A120" s="7" t="s">
        <v>158</v>
      </c>
      <c r="B120" s="7" t="str">
        <f>"董思冉"</f>
        <v>董思冉</v>
      </c>
      <c r="C120" s="7" t="str">
        <f t="shared" si="9"/>
        <v>女</v>
      </c>
      <c r="D120" s="7" t="str">
        <f>"20201104317"</f>
        <v>20201104317</v>
      </c>
      <c r="E120" s="8" t="s">
        <v>161</v>
      </c>
    </row>
    <row r="121" s="1" customFormat="1" spans="1:5">
      <c r="A121" s="7" t="s">
        <v>158</v>
      </c>
      <c r="B121" s="7" t="str">
        <f>"赵宁"</f>
        <v>赵宁</v>
      </c>
      <c r="C121" s="7" t="str">
        <f t="shared" si="9"/>
        <v>女</v>
      </c>
      <c r="D121" s="7" t="str">
        <f>"20201104306"</f>
        <v>20201104306</v>
      </c>
      <c r="E121" s="8" t="s">
        <v>162</v>
      </c>
    </row>
    <row r="122" s="1" customFormat="1" spans="1:5">
      <c r="A122" s="7" t="s">
        <v>163</v>
      </c>
      <c r="B122" s="7" t="str">
        <f>"姬志梅"</f>
        <v>姬志梅</v>
      </c>
      <c r="C122" s="7" t="str">
        <f t="shared" si="9"/>
        <v>女</v>
      </c>
      <c r="D122" s="7" t="str">
        <f>"20201104515"</f>
        <v>20201104515</v>
      </c>
      <c r="E122" s="8" t="s">
        <v>162</v>
      </c>
    </row>
    <row r="123" s="1" customFormat="1" spans="1:5">
      <c r="A123" s="7" t="s">
        <v>163</v>
      </c>
      <c r="B123" s="7" t="str">
        <f>"李瑞"</f>
        <v>李瑞</v>
      </c>
      <c r="C123" s="7" t="str">
        <f t="shared" si="9"/>
        <v>女</v>
      </c>
      <c r="D123" s="7" t="str">
        <f>"20201104611"</f>
        <v>20201104611</v>
      </c>
      <c r="E123" s="8" t="s">
        <v>164</v>
      </c>
    </row>
    <row r="124" s="1" customFormat="1" spans="1:5">
      <c r="A124" s="7" t="s">
        <v>165</v>
      </c>
      <c r="B124" s="7" t="str">
        <f>"赵艳艳"</f>
        <v>赵艳艳</v>
      </c>
      <c r="C124" s="7" t="str">
        <f t="shared" si="9"/>
        <v>女</v>
      </c>
      <c r="D124" s="7" t="str">
        <f>"20201104906"</f>
        <v>20201104906</v>
      </c>
      <c r="E124" s="8" t="s">
        <v>166</v>
      </c>
    </row>
    <row r="125" s="1" customFormat="1" spans="1:5">
      <c r="A125" s="7" t="s">
        <v>165</v>
      </c>
      <c r="B125" s="7" t="str">
        <f>"孙京京"</f>
        <v>孙京京</v>
      </c>
      <c r="C125" s="7" t="str">
        <f t="shared" si="9"/>
        <v>女</v>
      </c>
      <c r="D125" s="7" t="str">
        <f>"20201104715"</f>
        <v>20201104715</v>
      </c>
      <c r="E125" s="8" t="s">
        <v>167</v>
      </c>
    </row>
    <row r="126" s="1" customFormat="1" spans="1:5">
      <c r="A126" s="7" t="s">
        <v>165</v>
      </c>
      <c r="B126" s="7" t="str">
        <f>"陆慕雅"</f>
        <v>陆慕雅</v>
      </c>
      <c r="C126" s="7" t="str">
        <f t="shared" si="9"/>
        <v>女</v>
      </c>
      <c r="D126" s="7" t="str">
        <f>"20201104630"</f>
        <v>20201104630</v>
      </c>
      <c r="E126" s="8" t="s">
        <v>168</v>
      </c>
    </row>
    <row r="127" s="1" customFormat="1" spans="1:5">
      <c r="A127" s="7" t="s">
        <v>165</v>
      </c>
      <c r="B127" s="7" t="str">
        <f>"袁静"</f>
        <v>袁静</v>
      </c>
      <c r="C127" s="7" t="str">
        <f t="shared" si="9"/>
        <v>女</v>
      </c>
      <c r="D127" s="7" t="str">
        <f>"20201104707"</f>
        <v>20201104707</v>
      </c>
      <c r="E127" s="8" t="s">
        <v>169</v>
      </c>
    </row>
    <row r="128" s="1" customFormat="1" spans="1:5">
      <c r="A128" s="7" t="s">
        <v>170</v>
      </c>
      <c r="B128" s="7" t="str">
        <f>"王萌"</f>
        <v>王萌</v>
      </c>
      <c r="C128" s="7" t="str">
        <f t="shared" si="9"/>
        <v>女</v>
      </c>
      <c r="D128" s="7" t="str">
        <f>"20201104920"</f>
        <v>20201104920</v>
      </c>
      <c r="E128" s="8" t="s">
        <v>51</v>
      </c>
    </row>
    <row r="129" s="1" customFormat="1" spans="1:5">
      <c r="A129" s="7" t="s">
        <v>170</v>
      </c>
      <c r="B129" s="7" t="str">
        <f>"赵圆圆"</f>
        <v>赵圆圆</v>
      </c>
      <c r="C129" s="7" t="str">
        <f t="shared" si="9"/>
        <v>女</v>
      </c>
      <c r="D129" s="7" t="str">
        <f>"20201105107"</f>
        <v>20201105107</v>
      </c>
      <c r="E129" s="8" t="s">
        <v>171</v>
      </c>
    </row>
    <row r="130" s="1" customFormat="1" spans="1:5">
      <c r="A130" s="7" t="s">
        <v>172</v>
      </c>
      <c r="B130" s="7" t="str">
        <f>"胡悦悦"</f>
        <v>胡悦悦</v>
      </c>
      <c r="C130" s="7" t="str">
        <f t="shared" si="9"/>
        <v>女</v>
      </c>
      <c r="D130" s="7" t="str">
        <f>"20201105817"</f>
        <v>20201105817</v>
      </c>
      <c r="E130" s="8" t="s">
        <v>173</v>
      </c>
    </row>
    <row r="131" s="1" customFormat="1" spans="1:5">
      <c r="A131" s="7" t="s">
        <v>172</v>
      </c>
      <c r="B131" s="7" t="str">
        <f>"李晴"</f>
        <v>李晴</v>
      </c>
      <c r="C131" s="7" t="str">
        <f t="shared" si="9"/>
        <v>女</v>
      </c>
      <c r="D131" s="7" t="str">
        <f>"20201105624"</f>
        <v>20201105624</v>
      </c>
      <c r="E131" s="8" t="s">
        <v>174</v>
      </c>
    </row>
    <row r="132" s="1" customFormat="1" spans="1:5">
      <c r="A132" s="7" t="s">
        <v>172</v>
      </c>
      <c r="B132" s="7" t="str">
        <f>"刘璐"</f>
        <v>刘璐</v>
      </c>
      <c r="C132" s="7" t="str">
        <f t="shared" si="9"/>
        <v>女</v>
      </c>
      <c r="D132" s="7" t="str">
        <f>"20201105901"</f>
        <v>20201105901</v>
      </c>
      <c r="E132" s="8" t="s">
        <v>175</v>
      </c>
    </row>
    <row r="133" s="1" customFormat="1" spans="1:5">
      <c r="A133" s="7" t="s">
        <v>172</v>
      </c>
      <c r="B133" s="7" t="str">
        <f>"朱一方"</f>
        <v>朱一方</v>
      </c>
      <c r="C133" s="7" t="str">
        <f t="shared" si="9"/>
        <v>女</v>
      </c>
      <c r="D133" s="7" t="str">
        <f>"20201105505"</f>
        <v>20201105505</v>
      </c>
      <c r="E133" s="8" t="s">
        <v>176</v>
      </c>
    </row>
    <row r="134" s="1" customFormat="1" spans="1:5">
      <c r="A134" s="7" t="s">
        <v>172</v>
      </c>
      <c r="B134" s="7" t="str">
        <f>"王淑君"</f>
        <v>王淑君</v>
      </c>
      <c r="C134" s="7" t="str">
        <f t="shared" si="9"/>
        <v>女</v>
      </c>
      <c r="D134" s="7" t="str">
        <f>"20201105702"</f>
        <v>20201105702</v>
      </c>
      <c r="E134" s="8" t="s">
        <v>177</v>
      </c>
    </row>
    <row r="135" s="1" customFormat="1" spans="1:5">
      <c r="A135" s="7" t="s">
        <v>172</v>
      </c>
      <c r="B135" s="7" t="str">
        <f>"李晓梦"</f>
        <v>李晓梦</v>
      </c>
      <c r="C135" s="7" t="str">
        <f t="shared" si="9"/>
        <v>女</v>
      </c>
      <c r="D135" s="7" t="str">
        <f>"20201105916"</f>
        <v>20201105916</v>
      </c>
      <c r="E135" s="8" t="s">
        <v>178</v>
      </c>
    </row>
    <row r="136" s="1" customFormat="1" spans="1:5">
      <c r="A136" s="7" t="s">
        <v>172</v>
      </c>
      <c r="B136" s="7" t="str">
        <f>"贾雪"</f>
        <v>贾雪</v>
      </c>
      <c r="C136" s="7" t="str">
        <f t="shared" si="9"/>
        <v>女</v>
      </c>
      <c r="D136" s="7" t="str">
        <f>"20201105804"</f>
        <v>20201105804</v>
      </c>
      <c r="E136" s="8" t="s">
        <v>179</v>
      </c>
    </row>
    <row r="137" s="1" customFormat="1" spans="1:5">
      <c r="A137" s="7" t="s">
        <v>172</v>
      </c>
      <c r="B137" s="7" t="str">
        <f>"胡倩峰"</f>
        <v>胡倩峰</v>
      </c>
      <c r="C137" s="7" t="str">
        <f t="shared" si="9"/>
        <v>女</v>
      </c>
      <c r="D137" s="7" t="str">
        <f>"20201105312"</f>
        <v>20201105312</v>
      </c>
      <c r="E137" s="8" t="s">
        <v>180</v>
      </c>
    </row>
    <row r="138" s="1" customFormat="1" spans="1:5">
      <c r="A138" s="7" t="s">
        <v>172</v>
      </c>
      <c r="B138" s="7" t="str">
        <f>"宁雪影"</f>
        <v>宁雪影</v>
      </c>
      <c r="C138" s="7" t="str">
        <f t="shared" si="9"/>
        <v>女</v>
      </c>
      <c r="D138" s="7" t="str">
        <f>"20201106001"</f>
        <v>20201106001</v>
      </c>
      <c r="E138" s="8" t="s">
        <v>143</v>
      </c>
    </row>
    <row r="139" s="1" customFormat="1" spans="1:5">
      <c r="A139" s="7" t="s">
        <v>172</v>
      </c>
      <c r="B139" s="7" t="str">
        <f>"黄影影"</f>
        <v>黄影影</v>
      </c>
      <c r="C139" s="7" t="str">
        <f t="shared" si="9"/>
        <v>女</v>
      </c>
      <c r="D139" s="7" t="str">
        <f>"20201105306"</f>
        <v>20201105306</v>
      </c>
      <c r="E139" s="8" t="s">
        <v>181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中职幼儿园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和风千早</cp:lastModifiedBy>
  <dcterms:created xsi:type="dcterms:W3CDTF">2020-12-10T10:15:00Z</dcterms:created>
  <dcterms:modified xsi:type="dcterms:W3CDTF">2020-12-10T11:34:02Z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