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<sst xmlns="http://schemas.openxmlformats.org/spreadsheetml/2006/main" count="3603" uniqueCount="921">
  <si>
    <t>岗位代码</t>
  </si>
  <si>
    <t>岗位名称</t>
  </si>
  <si>
    <t>准考证号</t>
  </si>
  <si>
    <t>教育综合</t>
  </si>
  <si>
    <t>学科专业</t>
  </si>
  <si>
    <t>笔试合成</t>
  </si>
  <si>
    <t>政策加分</t>
  </si>
  <si>
    <t>笔试总分</t>
  </si>
  <si>
    <t>面试成绩</t>
  </si>
  <si>
    <t>总成绩</t>
  </si>
  <si>
    <t>按岗位排名</t>
  </si>
  <si>
    <t>备注</t>
  </si>
  <si>
    <t>340101001001</t>
  </si>
  <si>
    <t>高中历史</t>
  </si>
  <si>
    <t>501125418</t>
  </si>
  <si>
    <t>85.5</t>
  </si>
  <si>
    <t>93.5</t>
  </si>
  <si>
    <t>90.3</t>
  </si>
  <si>
    <t>0</t>
  </si>
  <si>
    <t>501125306</t>
  </si>
  <si>
    <t>82</t>
  </si>
  <si>
    <t>88</t>
  </si>
  <si>
    <t>85.6</t>
  </si>
  <si>
    <t>501125008</t>
  </si>
  <si>
    <t>92.5</t>
  </si>
  <si>
    <t>90.7</t>
  </si>
  <si>
    <t>340101001002</t>
  </si>
  <si>
    <t>高中物理</t>
  </si>
  <si>
    <t>501167403</t>
  </si>
  <si>
    <t>55</t>
  </si>
  <si>
    <t>67.2</t>
  </si>
  <si>
    <t>501167519</t>
  </si>
  <si>
    <t>69.5</t>
  </si>
  <si>
    <t>66.5</t>
  </si>
  <si>
    <t>67.7</t>
  </si>
  <si>
    <t>340101001003</t>
  </si>
  <si>
    <t>高中体育</t>
  </si>
  <si>
    <t>501161308</t>
  </si>
  <si>
    <t>71.5</t>
  </si>
  <si>
    <t>87.5</t>
  </si>
  <si>
    <t>81.1</t>
  </si>
  <si>
    <t>501161325</t>
  </si>
  <si>
    <t>81.5</t>
  </si>
  <si>
    <t>76.7</t>
  </si>
  <si>
    <t>501161301</t>
  </si>
  <si>
    <t>63</t>
  </si>
  <si>
    <t>85</t>
  </si>
  <si>
    <t>76.2</t>
  </si>
  <si>
    <t>340101001004</t>
  </si>
  <si>
    <t>高中英语</t>
  </si>
  <si>
    <t>501106010</t>
  </si>
  <si>
    <t>89</t>
  </si>
  <si>
    <t>100</t>
  </si>
  <si>
    <t>95.6</t>
  </si>
  <si>
    <t>501107122</t>
  </si>
  <si>
    <t>100.5</t>
  </si>
  <si>
    <t>95.3</t>
  </si>
  <si>
    <t>501106803</t>
  </si>
  <si>
    <t>84</t>
  </si>
  <si>
    <t>93.9</t>
  </si>
  <si>
    <t>340101001005</t>
  </si>
  <si>
    <t>高中生物</t>
  </si>
  <si>
    <t>501164004</t>
  </si>
  <si>
    <t>87</t>
  </si>
  <si>
    <t>501164311</t>
  </si>
  <si>
    <t>80.5</t>
  </si>
  <si>
    <t>86</t>
  </si>
  <si>
    <t>83.8</t>
  </si>
  <si>
    <t>501164926</t>
  </si>
  <si>
    <t>91.5</t>
  </si>
  <si>
    <t>340101002001</t>
  </si>
  <si>
    <t>501106912</t>
  </si>
  <si>
    <t>99.5</t>
  </si>
  <si>
    <t>97.1</t>
  </si>
  <si>
    <t>501106607</t>
  </si>
  <si>
    <t>103.5</t>
  </si>
  <si>
    <t>95.7</t>
  </si>
  <si>
    <t>501106612</t>
  </si>
  <si>
    <t>90</t>
  </si>
  <si>
    <t>97.5</t>
  </si>
  <si>
    <t>94.5</t>
  </si>
  <si>
    <t>340101002002</t>
  </si>
  <si>
    <t>高中地理</t>
  </si>
  <si>
    <t>501170021</t>
  </si>
  <si>
    <t>102</t>
  </si>
  <si>
    <t>96.4</t>
  </si>
  <si>
    <t>501170626</t>
  </si>
  <si>
    <t>84.5</t>
  </si>
  <si>
    <t>99</t>
  </si>
  <si>
    <t>93.2</t>
  </si>
  <si>
    <t>501170101</t>
  </si>
  <si>
    <t>95.5</t>
  </si>
  <si>
    <t>340101003001</t>
  </si>
  <si>
    <t>高中语文</t>
  </si>
  <si>
    <t>501094703</t>
  </si>
  <si>
    <t>64.5</t>
  </si>
  <si>
    <t>69</t>
  </si>
  <si>
    <t>501094301</t>
  </si>
  <si>
    <t>72.5</t>
  </si>
  <si>
    <t>66</t>
  </si>
  <si>
    <t>68.6</t>
  </si>
  <si>
    <t>501094324</t>
  </si>
  <si>
    <t>68</t>
  </si>
  <si>
    <t>67</t>
  </si>
  <si>
    <t>67.4</t>
  </si>
  <si>
    <t>340101003002</t>
  </si>
  <si>
    <t>高中数学</t>
  </si>
  <si>
    <t>501116712</t>
  </si>
  <si>
    <t>106</t>
  </si>
  <si>
    <t>96.2</t>
  </si>
  <si>
    <t>501117117</t>
  </si>
  <si>
    <t>73.5</t>
  </si>
  <si>
    <t>113.5</t>
  </si>
  <si>
    <t>501116714</t>
  </si>
  <si>
    <t>74.5</t>
  </si>
  <si>
    <t>88.5</t>
  </si>
  <si>
    <t>82.9</t>
  </si>
  <si>
    <t>501116017</t>
  </si>
  <si>
    <t>79</t>
  </si>
  <si>
    <t>501115621</t>
  </si>
  <si>
    <t>109</t>
  </si>
  <si>
    <t>99.2</t>
  </si>
  <si>
    <t>缺考</t>
  </si>
  <si>
    <t>501116620</t>
  </si>
  <si>
    <t>80</t>
  </si>
  <si>
    <t>74.8</t>
  </si>
  <si>
    <t>340101003003</t>
  </si>
  <si>
    <t>501106318</t>
  </si>
  <si>
    <t>92</t>
  </si>
  <si>
    <t>101.5</t>
  </si>
  <si>
    <t>97.7</t>
  </si>
  <si>
    <t>501107229</t>
  </si>
  <si>
    <t>91.1</t>
  </si>
  <si>
    <t>501105914</t>
  </si>
  <si>
    <t>78</t>
  </si>
  <si>
    <t>103</t>
  </si>
  <si>
    <t>93</t>
  </si>
  <si>
    <t>501106824</t>
  </si>
  <si>
    <t>90.5</t>
  </si>
  <si>
    <t>91.7</t>
  </si>
  <si>
    <t>501106118</t>
  </si>
  <si>
    <t>86.5</t>
  </si>
  <si>
    <t>98.5</t>
  </si>
  <si>
    <t>93.7</t>
  </si>
  <si>
    <t>501107201</t>
  </si>
  <si>
    <t>83</t>
  </si>
  <si>
    <t>340101003004</t>
  </si>
  <si>
    <t>高中政治</t>
  </si>
  <si>
    <t>501125914</t>
  </si>
  <si>
    <t>94.4</t>
  </si>
  <si>
    <t>501128119</t>
  </si>
  <si>
    <t>87.3</t>
  </si>
  <si>
    <t>501126202</t>
  </si>
  <si>
    <t>89.5</t>
  </si>
  <si>
    <t>340101004001</t>
  </si>
  <si>
    <t>高中语文（女）</t>
  </si>
  <si>
    <t>501094810</t>
  </si>
  <si>
    <t>501094814</t>
  </si>
  <si>
    <t>78.5</t>
  </si>
  <si>
    <t>82.5</t>
  </si>
  <si>
    <t>80.9</t>
  </si>
  <si>
    <t>501093928</t>
  </si>
  <si>
    <t>80.3</t>
  </si>
  <si>
    <t>501093602</t>
  </si>
  <si>
    <t>75.3</t>
  </si>
  <si>
    <t>501094710</t>
  </si>
  <si>
    <t>70</t>
  </si>
  <si>
    <t>77.4</t>
  </si>
  <si>
    <t>501094421</t>
  </si>
  <si>
    <t>76</t>
  </si>
  <si>
    <t>71</t>
  </si>
  <si>
    <t>73</t>
  </si>
  <si>
    <t>501094202</t>
  </si>
  <si>
    <t>76.5</t>
  </si>
  <si>
    <t>77.9</t>
  </si>
  <si>
    <t>501093620</t>
  </si>
  <si>
    <t>77.5</t>
  </si>
  <si>
    <t>72.9</t>
  </si>
  <si>
    <t>501094010</t>
  </si>
  <si>
    <t>74.1</t>
  </si>
  <si>
    <t>340101004002</t>
  </si>
  <si>
    <t>高中语文（男）</t>
  </si>
  <si>
    <t>501094015</t>
  </si>
  <si>
    <t>91</t>
  </si>
  <si>
    <t>83.5</t>
  </si>
  <si>
    <t>501094403</t>
  </si>
  <si>
    <t>73.6</t>
  </si>
  <si>
    <t>501094021</t>
  </si>
  <si>
    <t>75.5</t>
  </si>
  <si>
    <t>76.3</t>
  </si>
  <si>
    <t>501094520</t>
  </si>
  <si>
    <t>75.8</t>
  </si>
  <si>
    <t>501094904</t>
  </si>
  <si>
    <t>61.5</t>
  </si>
  <si>
    <t>501093618</t>
  </si>
  <si>
    <t>71.2</t>
  </si>
  <si>
    <t>501094027</t>
  </si>
  <si>
    <t>68.5</t>
  </si>
  <si>
    <t>70.5</t>
  </si>
  <si>
    <t>501093828</t>
  </si>
  <si>
    <t>60.5</t>
  </si>
  <si>
    <t>65.5</t>
  </si>
  <si>
    <t>501094511</t>
  </si>
  <si>
    <t>61</t>
  </si>
  <si>
    <t>67.8</t>
  </si>
  <si>
    <t>340101004003</t>
  </si>
  <si>
    <t>501116610</t>
  </si>
  <si>
    <t>108</t>
  </si>
  <si>
    <t>501115901</t>
  </si>
  <si>
    <t>94</t>
  </si>
  <si>
    <t>107.5</t>
  </si>
  <si>
    <t>102.1</t>
  </si>
  <si>
    <t>501115627</t>
  </si>
  <si>
    <t>94.1</t>
  </si>
  <si>
    <t>501116519</t>
  </si>
  <si>
    <t>96</t>
  </si>
  <si>
    <t>93.6</t>
  </si>
  <si>
    <t>501116828</t>
  </si>
  <si>
    <t>90.1</t>
  </si>
  <si>
    <t>92.1</t>
  </si>
  <si>
    <t>501115530</t>
  </si>
  <si>
    <t>96.5</t>
  </si>
  <si>
    <t>340101004004</t>
  </si>
  <si>
    <t>高中英语（女）</t>
  </si>
  <si>
    <t>501106310</t>
  </si>
  <si>
    <t>501106325</t>
  </si>
  <si>
    <t>104</t>
  </si>
  <si>
    <t>95.4</t>
  </si>
  <si>
    <t>501107114</t>
  </si>
  <si>
    <t>98</t>
  </si>
  <si>
    <t>98.2</t>
  </si>
  <si>
    <t>501106801</t>
  </si>
  <si>
    <t>96.6</t>
  </si>
  <si>
    <t>501106617</t>
  </si>
  <si>
    <t>96.1</t>
  </si>
  <si>
    <t>501106707</t>
  </si>
  <si>
    <t>501106608</t>
  </si>
  <si>
    <t>94.7</t>
  </si>
  <si>
    <t>501106009</t>
  </si>
  <si>
    <t>高中英语（女</t>
  </si>
  <si>
    <t>501106213</t>
  </si>
  <si>
    <t>501105929</t>
  </si>
  <si>
    <t>340101004005</t>
  </si>
  <si>
    <t>高中英语（男）</t>
  </si>
  <si>
    <t>501106829</t>
  </si>
  <si>
    <t>95.1</t>
  </si>
  <si>
    <t>501106430</t>
  </si>
  <si>
    <t>501106308</t>
  </si>
  <si>
    <t>95</t>
  </si>
  <si>
    <t>91.6</t>
  </si>
  <si>
    <t>501106614</t>
  </si>
  <si>
    <t>501106618</t>
  </si>
  <si>
    <t>83.4</t>
  </si>
  <si>
    <t>501107306</t>
  </si>
  <si>
    <t>85.7</t>
  </si>
  <si>
    <t>501107030</t>
  </si>
  <si>
    <t>75</t>
  </si>
  <si>
    <t>501105923</t>
  </si>
  <si>
    <t>80.6</t>
  </si>
  <si>
    <t>501106416</t>
  </si>
  <si>
    <t>79.4</t>
  </si>
  <si>
    <t>340101004006</t>
  </si>
  <si>
    <t>501167608</t>
  </si>
  <si>
    <t>79.8</t>
  </si>
  <si>
    <t>501167928</t>
  </si>
  <si>
    <t>501167807</t>
  </si>
  <si>
    <t>76.1</t>
  </si>
  <si>
    <t>501167407</t>
  </si>
  <si>
    <t>74.7</t>
  </si>
  <si>
    <t>501168119</t>
  </si>
  <si>
    <t>78.1</t>
  </si>
  <si>
    <t>501167402</t>
  </si>
  <si>
    <t>71.4</t>
  </si>
  <si>
    <t>501167728</t>
  </si>
  <si>
    <t>81</t>
  </si>
  <si>
    <t>71.7</t>
  </si>
  <si>
    <t>501167725</t>
  </si>
  <si>
    <t>65.4</t>
  </si>
  <si>
    <t>340101004007</t>
  </si>
  <si>
    <t>501170107</t>
  </si>
  <si>
    <t>72</t>
  </si>
  <si>
    <t>87.9</t>
  </si>
  <si>
    <t>501170126</t>
  </si>
  <si>
    <t>501170114</t>
  </si>
  <si>
    <t>340101004008</t>
  </si>
  <si>
    <t>高中化学</t>
  </si>
  <si>
    <t>501121316</t>
  </si>
  <si>
    <t>62</t>
  </si>
  <si>
    <t>70.4</t>
  </si>
  <si>
    <t>501120212</t>
  </si>
  <si>
    <t>63.5</t>
  </si>
  <si>
    <t>68.3</t>
  </si>
  <si>
    <t>501120310</t>
  </si>
  <si>
    <t>340101004009</t>
  </si>
  <si>
    <t>501161324</t>
  </si>
  <si>
    <t>95.2</t>
  </si>
  <si>
    <t>501161403</t>
  </si>
  <si>
    <t>501161509</t>
  </si>
  <si>
    <t>501161418</t>
  </si>
  <si>
    <t>76.8</t>
  </si>
  <si>
    <t>501161307</t>
  </si>
  <si>
    <t>80.1</t>
  </si>
  <si>
    <t>501161328</t>
  </si>
  <si>
    <t>74</t>
  </si>
  <si>
    <t>79.7</t>
  </si>
  <si>
    <t>340101004010</t>
  </si>
  <si>
    <t>501117004</t>
  </si>
  <si>
    <t>111</t>
  </si>
  <si>
    <t>103.4</t>
  </si>
  <si>
    <t>501116023</t>
  </si>
  <si>
    <t>107</t>
  </si>
  <si>
    <t>501116121</t>
  </si>
  <si>
    <t>111.5</t>
  </si>
  <si>
    <t>501116405</t>
  </si>
  <si>
    <t>108.5</t>
  </si>
  <si>
    <t>99.7</t>
  </si>
  <si>
    <t>501115616</t>
  </si>
  <si>
    <t>102.5</t>
  </si>
  <si>
    <t>98.1</t>
  </si>
  <si>
    <t>340101004011</t>
  </si>
  <si>
    <t>501106014</t>
  </si>
  <si>
    <t>501107206</t>
  </si>
  <si>
    <t>98.9</t>
  </si>
  <si>
    <t>501106818</t>
  </si>
  <si>
    <t>98.7</t>
  </si>
  <si>
    <t>340101004012</t>
  </si>
  <si>
    <t>501107021</t>
  </si>
  <si>
    <t>96.8</t>
  </si>
  <si>
    <t>501106606</t>
  </si>
  <si>
    <t>95.8</t>
  </si>
  <si>
    <t>501105813</t>
  </si>
  <si>
    <t>94.8</t>
  </si>
  <si>
    <t>340101004013</t>
  </si>
  <si>
    <t>501167623</t>
  </si>
  <si>
    <t>501167518</t>
  </si>
  <si>
    <t>110</t>
  </si>
  <si>
    <t>501167309</t>
  </si>
  <si>
    <t>97</t>
  </si>
  <si>
    <t>501168017</t>
  </si>
  <si>
    <t>91.8</t>
  </si>
  <si>
    <t>501167310</t>
  </si>
  <si>
    <t>92.4</t>
  </si>
  <si>
    <t>340101004014</t>
  </si>
  <si>
    <t>501164827</t>
  </si>
  <si>
    <t>501164007</t>
  </si>
  <si>
    <t>97.4</t>
  </si>
  <si>
    <t>340101004015</t>
  </si>
  <si>
    <t>501170316</t>
  </si>
  <si>
    <t>501169930</t>
  </si>
  <si>
    <t>104.5</t>
  </si>
  <si>
    <t>501170614</t>
  </si>
  <si>
    <t>340101004016</t>
  </si>
  <si>
    <t>501121514</t>
  </si>
  <si>
    <t>96.3</t>
  </si>
  <si>
    <t>501120803</t>
  </si>
  <si>
    <t>501121805</t>
  </si>
  <si>
    <t>97.9</t>
  </si>
  <si>
    <t>340101005001</t>
  </si>
  <si>
    <t>高中语文(女)</t>
  </si>
  <si>
    <t>501094320</t>
  </si>
  <si>
    <t>80.2</t>
  </si>
  <si>
    <t>501094103</t>
  </si>
  <si>
    <t>501094005</t>
  </si>
  <si>
    <t>78.7</t>
  </si>
  <si>
    <t>340101005002</t>
  </si>
  <si>
    <t>高中语文(男)</t>
  </si>
  <si>
    <t>501094828</t>
  </si>
  <si>
    <t>340101005003</t>
  </si>
  <si>
    <t>501094615</t>
  </si>
  <si>
    <t>81.2</t>
  </si>
  <si>
    <t>501094827</t>
  </si>
  <si>
    <t>79.5</t>
  </si>
  <si>
    <t>83.3</t>
  </si>
  <si>
    <t>340101005004</t>
  </si>
  <si>
    <t>高中数学(女)</t>
  </si>
  <si>
    <t>501115520</t>
  </si>
  <si>
    <t>88.9</t>
  </si>
  <si>
    <t>501116312</t>
  </si>
  <si>
    <t>83.9</t>
  </si>
  <si>
    <t>501115923</t>
  </si>
  <si>
    <t>86.3</t>
  </si>
  <si>
    <t>340101005005</t>
  </si>
  <si>
    <t>高中数学(男)</t>
  </si>
  <si>
    <t>501117221</t>
  </si>
  <si>
    <t>501116529</t>
  </si>
  <si>
    <t>85.3</t>
  </si>
  <si>
    <t>501116419</t>
  </si>
  <si>
    <t>340101005006</t>
  </si>
  <si>
    <t>501116420</t>
  </si>
  <si>
    <t>501116030</t>
  </si>
  <si>
    <t>106.5</t>
  </si>
  <si>
    <t>501115610</t>
  </si>
  <si>
    <t>109.5</t>
  </si>
  <si>
    <t>340101005007</t>
  </si>
  <si>
    <t>501116503</t>
  </si>
  <si>
    <t>98.8</t>
  </si>
  <si>
    <t>501116801</t>
  </si>
  <si>
    <t>98.3</t>
  </si>
  <si>
    <t>501116423</t>
  </si>
  <si>
    <t>340101005008</t>
  </si>
  <si>
    <t>高中英语(女)</t>
  </si>
  <si>
    <t>501106812</t>
  </si>
  <si>
    <t>92.6</t>
  </si>
  <si>
    <t>501106217</t>
  </si>
  <si>
    <t>501106526</t>
  </si>
  <si>
    <t>91.3</t>
  </si>
  <si>
    <t>501106821</t>
  </si>
  <si>
    <t>340101005009</t>
  </si>
  <si>
    <t>高中英语(男)</t>
  </si>
  <si>
    <t>501107024</t>
  </si>
  <si>
    <t>79.9</t>
  </si>
  <si>
    <t>501106330</t>
  </si>
  <si>
    <t>82.6</t>
  </si>
  <si>
    <t>501106316</t>
  </si>
  <si>
    <t>340101005010</t>
  </si>
  <si>
    <t>501106222</t>
  </si>
  <si>
    <t>501106602</t>
  </si>
  <si>
    <t>340101005011</t>
  </si>
  <si>
    <t>501167922</t>
  </si>
  <si>
    <t>501167825</t>
  </si>
  <si>
    <t>71.6</t>
  </si>
  <si>
    <t>501168226</t>
  </si>
  <si>
    <t>340101005012</t>
  </si>
  <si>
    <t>501168205</t>
  </si>
  <si>
    <t>501168229</t>
  </si>
  <si>
    <t>89.7</t>
  </si>
  <si>
    <t>501167905</t>
  </si>
  <si>
    <t>77</t>
  </si>
  <si>
    <t>340101005013</t>
  </si>
  <si>
    <t>501120226</t>
  </si>
  <si>
    <t>89.2</t>
  </si>
  <si>
    <t>501121818</t>
  </si>
  <si>
    <t>501120701</t>
  </si>
  <si>
    <t>81.3</t>
  </si>
  <si>
    <t>340101005014</t>
  </si>
  <si>
    <t>501121411</t>
  </si>
  <si>
    <t>97.8</t>
  </si>
  <si>
    <t>501120804</t>
  </si>
  <si>
    <t>100.2</t>
  </si>
  <si>
    <t>501120513</t>
  </si>
  <si>
    <t>99.4</t>
  </si>
  <si>
    <t>340101005015</t>
  </si>
  <si>
    <t>501164826</t>
  </si>
  <si>
    <t>501164511</t>
  </si>
  <si>
    <t>501164922</t>
  </si>
  <si>
    <t>340101005016</t>
  </si>
  <si>
    <t>501128102</t>
  </si>
  <si>
    <t>84.2</t>
  </si>
  <si>
    <t>501126914</t>
  </si>
  <si>
    <t>81.6</t>
  </si>
  <si>
    <t>340101005017</t>
  </si>
  <si>
    <t>501125401</t>
  </si>
  <si>
    <t>92.9</t>
  </si>
  <si>
    <t>501125118</t>
  </si>
  <si>
    <t>90.2</t>
  </si>
  <si>
    <t>340101005018</t>
  </si>
  <si>
    <t>高中地理(女)</t>
  </si>
  <si>
    <t>501170310</t>
  </si>
  <si>
    <t>501170328</t>
  </si>
  <si>
    <t>501169901</t>
  </si>
  <si>
    <t>340101005019</t>
  </si>
  <si>
    <t>高中地理(男)</t>
  </si>
  <si>
    <t>501170418</t>
  </si>
  <si>
    <t>501170618</t>
  </si>
  <si>
    <t>83.1</t>
  </si>
  <si>
    <t>501170216</t>
  </si>
  <si>
    <t>92.2</t>
  </si>
  <si>
    <t>340101005020</t>
  </si>
  <si>
    <t>501161321</t>
  </si>
  <si>
    <t>88.2</t>
  </si>
  <si>
    <t>501161229</t>
  </si>
  <si>
    <t>84.6</t>
  </si>
  <si>
    <t>501161218</t>
  </si>
  <si>
    <t>78.2</t>
  </si>
  <si>
    <t>340101005021</t>
  </si>
  <si>
    <t>高中心理健康教育</t>
  </si>
  <si>
    <t>501118520</t>
  </si>
  <si>
    <t>501118529</t>
  </si>
  <si>
    <t>91.2</t>
  </si>
  <si>
    <t>501118608</t>
  </si>
  <si>
    <t>93.3</t>
  </si>
  <si>
    <t>340101006001</t>
  </si>
  <si>
    <t>501094815</t>
  </si>
  <si>
    <t>74.3</t>
  </si>
  <si>
    <t>501093706</t>
  </si>
  <si>
    <t>501093611</t>
  </si>
  <si>
    <t>340101006002</t>
  </si>
  <si>
    <t>501094313</t>
  </si>
  <si>
    <t>501094625</t>
  </si>
  <si>
    <t>86.8</t>
  </si>
  <si>
    <t>501094604</t>
  </si>
  <si>
    <t>86.2</t>
  </si>
  <si>
    <t>340101006003</t>
  </si>
  <si>
    <t>501107325</t>
  </si>
  <si>
    <t>501106216</t>
  </si>
  <si>
    <t>87.8</t>
  </si>
  <si>
    <t>501107112</t>
  </si>
  <si>
    <t>340101006004</t>
  </si>
  <si>
    <t>501167914</t>
  </si>
  <si>
    <t>340101006005</t>
  </si>
  <si>
    <t>501168120</t>
  </si>
  <si>
    <t>501167910</t>
  </si>
  <si>
    <t>88.6</t>
  </si>
  <si>
    <t>501167827</t>
  </si>
  <si>
    <t>84.7</t>
  </si>
  <si>
    <t>2</t>
  </si>
  <si>
    <t>86.7</t>
  </si>
  <si>
    <t>340101006006</t>
  </si>
  <si>
    <t>501121712</t>
  </si>
  <si>
    <t>501121420</t>
  </si>
  <si>
    <t>501120711</t>
  </si>
  <si>
    <t>88.7</t>
  </si>
  <si>
    <t>340101006007</t>
  </si>
  <si>
    <t>501126409</t>
  </si>
  <si>
    <t>501128205</t>
  </si>
  <si>
    <t>67.5</t>
  </si>
  <si>
    <t>340101006008</t>
  </si>
  <si>
    <t>501170029</t>
  </si>
  <si>
    <t>501170522</t>
  </si>
  <si>
    <t>501170605</t>
  </si>
  <si>
    <t>340101006009</t>
  </si>
  <si>
    <t>501161402</t>
  </si>
  <si>
    <t>501161401</t>
  </si>
  <si>
    <t>77.6</t>
  </si>
  <si>
    <t>501161429</t>
  </si>
  <si>
    <t>340101007001</t>
  </si>
  <si>
    <t>501093628</t>
  </si>
  <si>
    <t>73.8</t>
  </si>
  <si>
    <t>501094315</t>
  </si>
  <si>
    <t>77.2</t>
  </si>
  <si>
    <t>501093913</t>
  </si>
  <si>
    <t>74.4</t>
  </si>
  <si>
    <t>340101007002</t>
  </si>
  <si>
    <t>501093821</t>
  </si>
  <si>
    <t>501094109</t>
  </si>
  <si>
    <t>340101007003</t>
  </si>
  <si>
    <t>501115625</t>
  </si>
  <si>
    <t>501117104</t>
  </si>
  <si>
    <t>105</t>
  </si>
  <si>
    <t>98.4</t>
  </si>
  <si>
    <t>501116425</t>
  </si>
  <si>
    <t>501115920</t>
  </si>
  <si>
    <t>501116607</t>
  </si>
  <si>
    <t>97.6</t>
  </si>
  <si>
    <t>501116110</t>
  </si>
  <si>
    <t>97.3</t>
  </si>
  <si>
    <t>501116002</t>
  </si>
  <si>
    <t>340101007004</t>
  </si>
  <si>
    <t>501115525</t>
  </si>
  <si>
    <t>99.3</t>
  </si>
  <si>
    <t>501115728</t>
  </si>
  <si>
    <t>501117220</t>
  </si>
  <si>
    <t>89.3</t>
  </si>
  <si>
    <t>340101007005</t>
  </si>
  <si>
    <t>501106917</t>
  </si>
  <si>
    <t>501106626</t>
  </si>
  <si>
    <t>86.4</t>
  </si>
  <si>
    <t>501107203</t>
  </si>
  <si>
    <t>84.1</t>
  </si>
  <si>
    <t>340101007006</t>
  </si>
  <si>
    <t>501106414</t>
  </si>
  <si>
    <t>501106006</t>
  </si>
  <si>
    <t>340101007007</t>
  </si>
  <si>
    <t>501168209</t>
  </si>
  <si>
    <t>501168117</t>
  </si>
  <si>
    <t>94.9</t>
  </si>
  <si>
    <t>501168011</t>
  </si>
  <si>
    <t>501167703</t>
  </si>
  <si>
    <t>501167717</t>
  </si>
  <si>
    <t>340101007008</t>
  </si>
  <si>
    <t>501121005</t>
  </si>
  <si>
    <t>96.9</t>
  </si>
  <si>
    <t>501121023</t>
  </si>
  <si>
    <t>501121129</t>
  </si>
  <si>
    <t>82.1</t>
  </si>
  <si>
    <t>340101007009</t>
  </si>
  <si>
    <t>501165010</t>
  </si>
  <si>
    <t>501164517</t>
  </si>
  <si>
    <t>501164225</t>
  </si>
  <si>
    <t>77.1</t>
  </si>
  <si>
    <t>501165004</t>
  </si>
  <si>
    <t>501164301</t>
  </si>
  <si>
    <t>75.9</t>
  </si>
  <si>
    <t>501164215</t>
  </si>
  <si>
    <t>340101007010</t>
  </si>
  <si>
    <t>501127507</t>
  </si>
  <si>
    <t>501127925</t>
  </si>
  <si>
    <t>96.7</t>
  </si>
  <si>
    <t>501127904</t>
  </si>
  <si>
    <t>340101007011</t>
  </si>
  <si>
    <t>501125407</t>
  </si>
  <si>
    <t>81.7</t>
  </si>
  <si>
    <t>501125214</t>
  </si>
  <si>
    <t>501125116</t>
  </si>
  <si>
    <t>55.5</t>
  </si>
  <si>
    <t>72.3</t>
  </si>
  <si>
    <t>340101007012</t>
  </si>
  <si>
    <t>高中历史（男）</t>
  </si>
  <si>
    <t>501125406</t>
  </si>
  <si>
    <t>501125211</t>
  </si>
  <si>
    <t>501125113</t>
  </si>
  <si>
    <t>87.6</t>
  </si>
  <si>
    <t>340101007013</t>
  </si>
  <si>
    <t>高中历史（女）</t>
  </si>
  <si>
    <t>501125424</t>
  </si>
  <si>
    <t>501125504</t>
  </si>
  <si>
    <t>501125016</t>
  </si>
  <si>
    <t>340101007014</t>
  </si>
  <si>
    <t>高中地理（男）</t>
  </si>
  <si>
    <t>501170012</t>
  </si>
  <si>
    <t>340101007015</t>
  </si>
  <si>
    <t>高中地理（女）</t>
  </si>
  <si>
    <t>501170406</t>
  </si>
  <si>
    <t>501170207</t>
  </si>
  <si>
    <t>340101007016</t>
  </si>
  <si>
    <t>高中信息</t>
  </si>
  <si>
    <t>501162010</t>
  </si>
  <si>
    <t>93.8</t>
  </si>
  <si>
    <t>501162026</t>
  </si>
  <si>
    <t>90.8</t>
  </si>
  <si>
    <t>501162020</t>
  </si>
  <si>
    <t>79.6</t>
  </si>
  <si>
    <t>501162007</t>
  </si>
  <si>
    <t>501162022</t>
  </si>
  <si>
    <t>340101007017</t>
  </si>
  <si>
    <t>高中音乐</t>
  </si>
  <si>
    <t>501158622</t>
  </si>
  <si>
    <t>89.4</t>
  </si>
  <si>
    <t>501158616</t>
  </si>
  <si>
    <t>88.1</t>
  </si>
  <si>
    <t>501158829</t>
  </si>
  <si>
    <t>89.6</t>
  </si>
  <si>
    <t>340101007018</t>
  </si>
  <si>
    <t>高中美术</t>
  </si>
  <si>
    <t>501157929</t>
  </si>
  <si>
    <t>84.4</t>
  </si>
  <si>
    <t>501158103</t>
  </si>
  <si>
    <t>501158117</t>
  </si>
  <si>
    <t>89.8</t>
  </si>
  <si>
    <t>340101008001</t>
  </si>
  <si>
    <t>501121208</t>
  </si>
  <si>
    <t>95.9</t>
  </si>
  <si>
    <t>501121605</t>
  </si>
  <si>
    <t>501121814</t>
  </si>
  <si>
    <t>340101008002</t>
  </si>
  <si>
    <t>501167303</t>
  </si>
  <si>
    <t>501167617</t>
  </si>
  <si>
    <t>340101008003</t>
  </si>
  <si>
    <t>501126523</t>
  </si>
  <si>
    <t>501128316</t>
  </si>
  <si>
    <t>97.2</t>
  </si>
  <si>
    <t>501127726</t>
  </si>
  <si>
    <t>340101008004</t>
  </si>
  <si>
    <t>501125122</t>
  </si>
  <si>
    <t>105.4</t>
  </si>
  <si>
    <t>501125325</t>
  </si>
  <si>
    <t>501125402</t>
  </si>
  <si>
    <t>340101008005</t>
  </si>
  <si>
    <t>501170517</t>
  </si>
  <si>
    <t>501170507</t>
  </si>
  <si>
    <t>82.8</t>
  </si>
  <si>
    <t>501170426</t>
  </si>
  <si>
    <t>340101008006</t>
  </si>
  <si>
    <t>501118528</t>
  </si>
  <si>
    <t>501118521</t>
  </si>
  <si>
    <t>501118605</t>
  </si>
  <si>
    <t>340101009001</t>
  </si>
  <si>
    <t>501094623</t>
  </si>
  <si>
    <t>89.9</t>
  </si>
  <si>
    <t>501093809</t>
  </si>
  <si>
    <t>81.4</t>
  </si>
  <si>
    <t>501094413</t>
  </si>
  <si>
    <t>501094330</t>
  </si>
  <si>
    <t>501094903</t>
  </si>
  <si>
    <t>76.4</t>
  </si>
  <si>
    <t>501093805</t>
  </si>
  <si>
    <t>74.6</t>
  </si>
  <si>
    <t>501094402</t>
  </si>
  <si>
    <t>340101009002</t>
  </si>
  <si>
    <t>501093714</t>
  </si>
  <si>
    <t>84.9</t>
  </si>
  <si>
    <t>501093711</t>
  </si>
  <si>
    <t>82.3</t>
  </si>
  <si>
    <t>501093915</t>
  </si>
  <si>
    <t>340101009003</t>
  </si>
  <si>
    <t>501115827</t>
  </si>
  <si>
    <t>501116124</t>
  </si>
  <si>
    <t>85.9</t>
  </si>
  <si>
    <t>501116016</t>
  </si>
  <si>
    <t>340101009004</t>
  </si>
  <si>
    <t>501106718</t>
  </si>
  <si>
    <t>501107028</t>
  </si>
  <si>
    <t>93.1</t>
  </si>
  <si>
    <t>501106827</t>
  </si>
  <si>
    <t>340101009005</t>
  </si>
  <si>
    <t>501106703</t>
  </si>
  <si>
    <t>100.6</t>
  </si>
  <si>
    <t>501107214</t>
  </si>
  <si>
    <t>501106712</t>
  </si>
  <si>
    <t>340101009006</t>
  </si>
  <si>
    <t>501168014</t>
  </si>
  <si>
    <t>501167515</t>
  </si>
  <si>
    <t>58</t>
  </si>
  <si>
    <t>340101009007</t>
  </si>
  <si>
    <t>501167808</t>
  </si>
  <si>
    <t>90.4</t>
  </si>
  <si>
    <t>501168202</t>
  </si>
  <si>
    <t>86.9</t>
  </si>
  <si>
    <t>501167601</t>
  </si>
  <si>
    <t>340101009008</t>
  </si>
  <si>
    <t>501121811</t>
  </si>
  <si>
    <t>101</t>
  </si>
  <si>
    <t>501121228</t>
  </si>
  <si>
    <t>501121508</t>
  </si>
  <si>
    <t>90.6</t>
  </si>
  <si>
    <t>501120809</t>
  </si>
  <si>
    <t>501121124</t>
  </si>
  <si>
    <t>501121001</t>
  </si>
  <si>
    <t>340101009009</t>
  </si>
  <si>
    <t>501121322</t>
  </si>
  <si>
    <t>501120813</t>
  </si>
  <si>
    <t>501120327</t>
  </si>
  <si>
    <t>340101009010</t>
  </si>
  <si>
    <t>501164013</t>
  </si>
  <si>
    <t>501165001</t>
  </si>
  <si>
    <t>501164916</t>
  </si>
  <si>
    <t>340101009011</t>
  </si>
  <si>
    <t>501164617</t>
  </si>
  <si>
    <t>501164711</t>
  </si>
  <si>
    <t>100.8</t>
  </si>
  <si>
    <t>501164904</t>
  </si>
  <si>
    <t>340101009012</t>
  </si>
  <si>
    <t>501128623</t>
  </si>
  <si>
    <t>501127713</t>
  </si>
  <si>
    <t>501127823</t>
  </si>
  <si>
    <t>501125604</t>
  </si>
  <si>
    <t>501125720</t>
  </si>
  <si>
    <t>340101009013</t>
  </si>
  <si>
    <t>501125219</t>
  </si>
  <si>
    <t>501125403</t>
  </si>
  <si>
    <t>501125102</t>
  </si>
  <si>
    <t>501125203</t>
  </si>
  <si>
    <t>501125309</t>
  </si>
  <si>
    <t>501125011</t>
  </si>
  <si>
    <t>340101009014</t>
  </si>
  <si>
    <t>501125017</t>
  </si>
  <si>
    <t>501125330</t>
  </si>
  <si>
    <t>340101009015</t>
  </si>
  <si>
    <t>501170229</t>
  </si>
  <si>
    <t>501170307</t>
  </si>
  <si>
    <t>501169916</t>
  </si>
  <si>
    <t>501169911</t>
  </si>
  <si>
    <t>501170330</t>
  </si>
  <si>
    <t>501170009</t>
  </si>
  <si>
    <t>340101009016</t>
  </si>
  <si>
    <t>501161417</t>
  </si>
  <si>
    <t>83.7</t>
  </si>
  <si>
    <t>501161311</t>
  </si>
  <si>
    <t>501161430</t>
  </si>
  <si>
    <t>88.3</t>
  </si>
  <si>
    <t>501161330</t>
  </si>
  <si>
    <t>501161411</t>
  </si>
  <si>
    <t>501161508</t>
  </si>
  <si>
    <t>340101009017</t>
  </si>
  <si>
    <t>高中信息技术</t>
  </si>
  <si>
    <t>501161926</t>
  </si>
  <si>
    <t>501162011</t>
  </si>
  <si>
    <t>501162028</t>
  </si>
  <si>
    <t>501161925</t>
  </si>
  <si>
    <t>501162017</t>
  </si>
  <si>
    <t>501162024</t>
  </si>
  <si>
    <t>340101010001</t>
  </si>
  <si>
    <t>501094809</t>
  </si>
  <si>
    <t>501094727</t>
  </si>
  <si>
    <t>87.2</t>
  </si>
  <si>
    <t>501094721</t>
  </si>
  <si>
    <t>340101010002</t>
  </si>
  <si>
    <t>501121419</t>
  </si>
  <si>
    <t>501120216</t>
  </si>
  <si>
    <t>501120918</t>
  </si>
  <si>
    <t>340101010003</t>
  </si>
  <si>
    <t>501158915</t>
  </si>
  <si>
    <t>501158526</t>
  </si>
  <si>
    <t>501158821</t>
  </si>
  <si>
    <t>340101010004</t>
  </si>
  <si>
    <t>501158016</t>
  </si>
  <si>
    <t>501158122</t>
  </si>
  <si>
    <t>501158013</t>
  </si>
  <si>
    <t>340101010005</t>
  </si>
  <si>
    <t>初中体育</t>
  </si>
  <si>
    <t>501160328</t>
  </si>
  <si>
    <t>501161103</t>
  </si>
  <si>
    <t>501161104</t>
  </si>
  <si>
    <t>78.6</t>
  </si>
  <si>
    <t>340101010006</t>
  </si>
  <si>
    <t>初中历史</t>
  </si>
  <si>
    <t>501124701</t>
  </si>
  <si>
    <t>501124501</t>
  </si>
  <si>
    <t>501123826</t>
  </si>
  <si>
    <t>72.4</t>
  </si>
  <si>
    <t>340101010007</t>
  </si>
  <si>
    <t>501123626</t>
  </si>
  <si>
    <t>92.7</t>
  </si>
  <si>
    <t>501124821</t>
  </si>
  <si>
    <t>92.8</t>
  </si>
  <si>
    <t>501122908</t>
  </si>
  <si>
    <t>340101011001</t>
  </si>
  <si>
    <t>高中语文（男)</t>
  </si>
  <si>
    <t>501093713</t>
  </si>
  <si>
    <t>501093823</t>
  </si>
  <si>
    <t>70.7</t>
  </si>
  <si>
    <t>340101011002</t>
  </si>
  <si>
    <t>高中语文(女）</t>
  </si>
  <si>
    <t>501094024</t>
  </si>
  <si>
    <t>75.2</t>
  </si>
  <si>
    <t>501094806</t>
  </si>
  <si>
    <t>75.4</t>
  </si>
  <si>
    <t>501094709</t>
  </si>
  <si>
    <t>501094204</t>
  </si>
  <si>
    <t>66.2</t>
  </si>
  <si>
    <t>501094203</t>
  </si>
  <si>
    <t>501093802</t>
  </si>
  <si>
    <t>340101011003</t>
  </si>
  <si>
    <t>501116824</t>
  </si>
  <si>
    <t>501117209</t>
  </si>
  <si>
    <t>86.1</t>
  </si>
  <si>
    <t>501116315</t>
  </si>
  <si>
    <t>501115810</t>
  </si>
  <si>
    <t>81.8</t>
  </si>
  <si>
    <t>501117103</t>
  </si>
  <si>
    <t>58.5</t>
  </si>
  <si>
    <t>80.7</t>
  </si>
  <si>
    <t>501116125</t>
  </si>
  <si>
    <t>57.5</t>
  </si>
  <si>
    <t>340101011004</t>
  </si>
  <si>
    <t>高中思想政治</t>
  </si>
  <si>
    <t>501128416</t>
  </si>
  <si>
    <t>501127818</t>
  </si>
  <si>
    <t>501126212</t>
  </si>
  <si>
    <t>340101011005</t>
  </si>
  <si>
    <t>501125121</t>
  </si>
  <si>
    <t>501125125</t>
  </si>
  <si>
    <t>501124925</t>
  </si>
  <si>
    <t>501125005</t>
  </si>
  <si>
    <t>340101011006</t>
  </si>
  <si>
    <t>501170529</t>
  </si>
  <si>
    <t>501170221</t>
  </si>
  <si>
    <t>501170317</t>
  </si>
  <si>
    <t>340101011007</t>
  </si>
  <si>
    <t>501167724</t>
  </si>
  <si>
    <t>340101011008</t>
  </si>
  <si>
    <t>501168211</t>
  </si>
  <si>
    <t>501167223</t>
  </si>
  <si>
    <t>501167616</t>
  </si>
  <si>
    <t>340101011009</t>
  </si>
  <si>
    <t>501120307</t>
  </si>
  <si>
    <t>501121410</t>
  </si>
  <si>
    <t>501120610</t>
  </si>
  <si>
    <t>340101011010</t>
  </si>
  <si>
    <t>501121108</t>
  </si>
  <si>
    <t>501121502</t>
  </si>
  <si>
    <t>501120522</t>
  </si>
  <si>
    <t>340101011011</t>
  </si>
  <si>
    <t>501165006</t>
  </si>
  <si>
    <t>501164427</t>
  </si>
  <si>
    <t>501164526</t>
  </si>
  <si>
    <t>501164519</t>
  </si>
  <si>
    <t>501164212</t>
  </si>
  <si>
    <t>65</t>
  </si>
  <si>
    <t>501164621</t>
  </si>
  <si>
    <t>340101011012</t>
  </si>
  <si>
    <t>501164304</t>
  </si>
  <si>
    <t>501164327</t>
  </si>
  <si>
    <t>501164202</t>
  </si>
  <si>
    <t>340101011013</t>
  </si>
  <si>
    <t>高中体育与健康</t>
  </si>
  <si>
    <t>501161224</t>
  </si>
  <si>
    <t>87.1</t>
  </si>
  <si>
    <t>501161410</t>
  </si>
  <si>
    <t>340101012001</t>
  </si>
  <si>
    <t>小学语文</t>
  </si>
  <si>
    <t>101003429</t>
  </si>
  <si>
    <t>91.9</t>
  </si>
  <si>
    <t>101001702</t>
  </si>
  <si>
    <t>84.3</t>
  </si>
  <si>
    <t>101004321</t>
  </si>
  <si>
    <t>101013121</t>
  </si>
  <si>
    <t>88.8</t>
  </si>
  <si>
    <t>101014922</t>
  </si>
  <si>
    <t>101009113</t>
  </si>
  <si>
    <t>101010710</t>
  </si>
  <si>
    <t>101032625</t>
  </si>
  <si>
    <t>101034706</t>
  </si>
  <si>
    <t>101004016</t>
  </si>
  <si>
    <t>101007808</t>
  </si>
  <si>
    <t>101005511</t>
  </si>
  <si>
    <t>101028221</t>
  </si>
  <si>
    <t>101033408</t>
  </si>
  <si>
    <t>101028502</t>
  </si>
  <si>
    <t>340101012002</t>
  </si>
  <si>
    <t>101001630</t>
  </si>
  <si>
    <t>89.1</t>
  </si>
  <si>
    <t>101024030</t>
  </si>
  <si>
    <t>101004621</t>
  </si>
  <si>
    <t>340101012003</t>
  </si>
  <si>
    <t>小学美术</t>
  </si>
  <si>
    <t>101130321</t>
  </si>
  <si>
    <t>101134027</t>
  </si>
  <si>
    <t>105.5</t>
  </si>
  <si>
    <t>101132901</t>
  </si>
  <si>
    <t>101135409</t>
  </si>
  <si>
    <t>340101012004</t>
  </si>
  <si>
    <t>小学体育</t>
  </si>
  <si>
    <t>101148230</t>
  </si>
  <si>
    <t>101149914</t>
  </si>
  <si>
    <t>101155119</t>
  </si>
  <si>
    <t>340101012005</t>
  </si>
  <si>
    <t>初中数学</t>
  </si>
  <si>
    <t>501111609</t>
  </si>
  <si>
    <t>501114525</t>
  </si>
  <si>
    <t>501109623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</si>
</sst>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Fill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49" fontId="1" fillId="0" borderId="9" xfId="0" applyNumberFormat="1" applyFont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176" fontId="1" fillId="0" borderId="9" xfId="0" applyNumberFormat="1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horizontal="left" vertical="center"/>
    </xf>
    <xf numFmtId="176" fontId="1" fillId="0" borderId="9" xfId="0" applyNumberFormat="1" applyFont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176" fontId="1" fillId="0" borderId="9" xfId="0" applyNumberFormat="1" applyFont="1" applyFill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left" vertical="center"/>
    </xf>
    <xf numFmtId="176" fontId="1" fillId="0" borderId="9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176" fontId="1" fillId="0" borderId="9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3"/>
  <sheetViews>
    <sheetView tabSelected="1" zoomScale="120" zoomScaleNormal="120" zoomScaleSheetLayoutView="100" workbookViewId="0" topLeftCell="A1">
      <pane ySplit="1" topLeftCell="A2" activePane="bottomLeft" state="frozen"/>
      <selection pane="bottomLeft" activeCell="A1" sqref="A1"/>
    </sheetView>
  </sheetViews>
  <sheetFormatPr defaultColWidth="9.00390625" defaultRowHeight="10.5" customHeight="1"/>
  <cols>
    <col min="1" max="1" width="13.125" style="7" customWidth="1"/>
    <col min="2" max="2" width="17.125" style="4" customWidth="1"/>
    <col min="3" max="3" width="10.00390625" style="4" customWidth="1"/>
    <col min="4" max="4" width="7.375" style="4" customWidth="1"/>
    <col min="5" max="5" width="8.125" style="4" customWidth="1"/>
    <col min="6" max="6" width="7.25390625" style="4" customWidth="1"/>
    <col min="7" max="7" width="4.625" style="4" customWidth="1"/>
    <col min="8" max="8" width="7.25390625" style="4" customWidth="1"/>
    <col min="9" max="9" width="7.875" style="8" customWidth="1"/>
    <col min="10" max="10" width="8.50390625" style="4" customWidth="1"/>
    <col min="11" max="11" width="6.125" style="7" customWidth="1"/>
    <col min="12" max="12" width="45.375" style="4" customWidth="1"/>
    <col min="13" max="253" width="14.375" style="4" customWidth="1"/>
    <col min="254" max="254" width="14.375" style="4" bestFit="1" customWidth="1"/>
    <col min="255" max="16384" width="9.00390625" style="4" customWidth="1"/>
  </cols>
  <sheetData>
    <row r="1" spans="1:12" s="3" customFormat="1" ht="24.75" customHeight="1">
      <c r="A1" s="9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0" t="s">
        <v>6</v>
      </c>
      <c r="H1" s="11" t="s">
        <v>7</v>
      </c>
      <c r="I1" s="17" t="s">
        <v>8</v>
      </c>
      <c r="J1" s="10" t="s">
        <v>9</v>
      </c>
      <c r="K1" s="9" t="s">
        <v>10</v>
      </c>
      <c r="L1" s="10" t="s">
        <v>11</v>
      </c>
    </row>
    <row r="2" spans="1:12" s="4" customFormat="1" ht="10.5" customHeight="1">
      <c r="A2" s="12" t="s">
        <v>12</v>
      </c>
      <c r="B2" s="13" t="s">
        <v>13</v>
      </c>
      <c r="C2" s="14" t="s">
        <v>14</v>
      </c>
      <c r="D2" s="14" t="s">
        <v>15</v>
      </c>
      <c r="E2" s="14" t="s">
        <v>16</v>
      </c>
      <c r="F2" s="14" t="s">
        <v>17</v>
      </c>
      <c r="G2" s="13" t="s">
        <v>18</v>
      </c>
      <c r="H2" s="14" t="s">
        <v>17</v>
      </c>
      <c r="I2" s="18">
        <v>73.6</v>
      </c>
      <c r="J2" s="19">
        <f>IF(I2,((H2/1.2)*0.4+I2*0.6),"")</f>
        <v>74.25999999999999</v>
      </c>
      <c r="K2" s="20">
        <f>IF(J2,(SUMPRODUCT(($A$2:$A$449=A2)*($J$2:$J$449&gt;J2))+1),"")</f>
        <v>1</v>
      </c>
      <c r="L2" s="21" t="str">
        <f aca="true" t="shared" si="0" ref="L2:L24">IF(K2&lt;2,"拟进入体检环节","")</f>
        <v>拟进入体检环节</v>
      </c>
    </row>
    <row r="3" spans="1:12" s="4" customFormat="1" ht="10.5" customHeight="1">
      <c r="A3" s="12" t="s">
        <v>12</v>
      </c>
      <c r="B3" s="13" t="s">
        <v>13</v>
      </c>
      <c r="C3" s="14" t="s">
        <v>19</v>
      </c>
      <c r="D3" s="14" t="s">
        <v>20</v>
      </c>
      <c r="E3" s="14" t="s">
        <v>21</v>
      </c>
      <c r="F3" s="14" t="s">
        <v>22</v>
      </c>
      <c r="G3" s="13" t="s">
        <v>18</v>
      </c>
      <c r="H3" s="14" t="s">
        <v>22</v>
      </c>
      <c r="I3" s="18">
        <v>74.4</v>
      </c>
      <c r="J3" s="19">
        <f aca="true" t="shared" si="1" ref="J3:J28">IF(I3,((H3/1.2)*0.4+I3*0.6),"")</f>
        <v>73.17333333333333</v>
      </c>
      <c r="K3" s="22">
        <f>IF(J3,(SUMPRODUCT(($A$2:$A$449=A3)*($J$2:$J$449&gt;J3))+1),"")</f>
        <v>2</v>
      </c>
      <c r="L3" s="21">
        <f t="shared" si="0"/>
      </c>
    </row>
    <row r="4" spans="1:12" s="4" customFormat="1" ht="10.5" customHeight="1">
      <c r="A4" s="12" t="s">
        <v>12</v>
      </c>
      <c r="B4" s="13" t="s">
        <v>13</v>
      </c>
      <c r="C4" s="14" t="s">
        <v>23</v>
      </c>
      <c r="D4" s="14" t="s">
        <v>21</v>
      </c>
      <c r="E4" s="14" t="s">
        <v>24</v>
      </c>
      <c r="F4" s="14" t="s">
        <v>25</v>
      </c>
      <c r="G4" s="13" t="s">
        <v>18</v>
      </c>
      <c r="H4" s="14" t="s">
        <v>25</v>
      </c>
      <c r="I4" s="18">
        <v>69.6</v>
      </c>
      <c r="J4" s="19">
        <f t="shared" si="1"/>
        <v>71.99333333333334</v>
      </c>
      <c r="K4" s="22">
        <f>IF(J4,(SUMPRODUCT(($A$2:$A$449=A4)*($J$2:$J$449&gt;J4))+1),"")</f>
        <v>3</v>
      </c>
      <c r="L4" s="21">
        <f t="shared" si="0"/>
      </c>
    </row>
    <row r="5" spans="1:12" s="4" customFormat="1" ht="10.5" customHeight="1">
      <c r="A5" s="12" t="s">
        <v>26</v>
      </c>
      <c r="B5" s="13" t="s">
        <v>27</v>
      </c>
      <c r="C5" s="14" t="s">
        <v>28</v>
      </c>
      <c r="D5" s="14" t="s">
        <v>15</v>
      </c>
      <c r="E5" s="14" t="s">
        <v>29</v>
      </c>
      <c r="F5" s="14" t="s">
        <v>30</v>
      </c>
      <c r="G5" s="13" t="s">
        <v>18</v>
      </c>
      <c r="H5" s="14" t="s">
        <v>30</v>
      </c>
      <c r="I5" s="18">
        <v>75.6</v>
      </c>
      <c r="J5" s="19">
        <f t="shared" si="1"/>
        <v>67.75999999999999</v>
      </c>
      <c r="K5" s="20">
        <f>IF(J5,(SUMPRODUCT(($A$2:$A$449=A5)*($J$2:$J$449&gt;J5))+1),"")</f>
        <v>1</v>
      </c>
      <c r="L5" s="21" t="str">
        <f t="shared" si="0"/>
        <v>拟进入体检环节</v>
      </c>
    </row>
    <row r="6" spans="1:12" s="4" customFormat="1" ht="10.5" customHeight="1">
      <c r="A6" s="12" t="s">
        <v>26</v>
      </c>
      <c r="B6" s="13" t="s">
        <v>27</v>
      </c>
      <c r="C6" s="14" t="s">
        <v>31</v>
      </c>
      <c r="D6" s="14" t="s">
        <v>32</v>
      </c>
      <c r="E6" s="14" t="s">
        <v>33</v>
      </c>
      <c r="F6" s="14" t="s">
        <v>34</v>
      </c>
      <c r="G6" s="13" t="s">
        <v>18</v>
      </c>
      <c r="H6" s="14" t="s">
        <v>34</v>
      </c>
      <c r="I6" s="18">
        <v>72.2</v>
      </c>
      <c r="J6" s="19">
        <f t="shared" si="1"/>
        <v>65.88666666666667</v>
      </c>
      <c r="K6" s="22">
        <f>IF(J6,(SUMPRODUCT(($A$2:$A$449=A6)*($J$2:$J$449&gt;J6))+1),"")</f>
        <v>2</v>
      </c>
      <c r="L6" s="21">
        <f t="shared" si="0"/>
      </c>
    </row>
    <row r="7" spans="1:12" s="4" customFormat="1" ht="10.5" customHeight="1">
      <c r="A7" s="12" t="s">
        <v>35</v>
      </c>
      <c r="B7" s="13" t="s">
        <v>36</v>
      </c>
      <c r="C7" s="14" t="s">
        <v>37</v>
      </c>
      <c r="D7" s="14" t="s">
        <v>38</v>
      </c>
      <c r="E7" s="14" t="s">
        <v>39</v>
      </c>
      <c r="F7" s="14" t="s">
        <v>40</v>
      </c>
      <c r="G7" s="13" t="s">
        <v>18</v>
      </c>
      <c r="H7" s="14" t="s">
        <v>40</v>
      </c>
      <c r="I7" s="23">
        <v>78.7</v>
      </c>
      <c r="J7" s="19">
        <f t="shared" si="1"/>
        <v>74.25333333333333</v>
      </c>
      <c r="K7" s="22">
        <f>IF(J7,(SUMPRODUCT(($A$2:$A$449=A7)*($J$2:$J$449&gt;J7))+1),"")</f>
        <v>1</v>
      </c>
      <c r="L7" s="21" t="str">
        <f t="shared" si="0"/>
        <v>拟进入体检环节</v>
      </c>
    </row>
    <row r="8" spans="1:12" s="4" customFormat="1" ht="10.5" customHeight="1">
      <c r="A8" s="12" t="s">
        <v>35</v>
      </c>
      <c r="B8" s="13" t="s">
        <v>36</v>
      </c>
      <c r="C8" s="14" t="s">
        <v>41</v>
      </c>
      <c r="D8" s="14" t="s">
        <v>32</v>
      </c>
      <c r="E8" s="14" t="s">
        <v>42</v>
      </c>
      <c r="F8" s="14" t="s">
        <v>43</v>
      </c>
      <c r="G8" s="13" t="s">
        <v>18</v>
      </c>
      <c r="H8" s="14" t="s">
        <v>43</v>
      </c>
      <c r="I8" s="23">
        <v>68.5</v>
      </c>
      <c r="J8" s="19">
        <f t="shared" si="1"/>
        <v>66.66666666666667</v>
      </c>
      <c r="K8" s="22">
        <f>IF(J8,(SUMPRODUCT(($A$2:$A$449=A8)*($J$2:$J$449&gt;J8))+1),"")</f>
        <v>2</v>
      </c>
      <c r="L8" s="21">
        <f t="shared" si="0"/>
      </c>
    </row>
    <row r="9" spans="1:12" s="4" customFormat="1" ht="10.5" customHeight="1">
      <c r="A9" s="12" t="s">
        <v>35</v>
      </c>
      <c r="B9" s="13" t="s">
        <v>36</v>
      </c>
      <c r="C9" s="14" t="s">
        <v>44</v>
      </c>
      <c r="D9" s="14" t="s">
        <v>45</v>
      </c>
      <c r="E9" s="14" t="s">
        <v>46</v>
      </c>
      <c r="F9" s="14" t="s">
        <v>47</v>
      </c>
      <c r="G9" s="13" t="s">
        <v>18</v>
      </c>
      <c r="H9" s="14" t="s">
        <v>47</v>
      </c>
      <c r="I9" s="23">
        <v>44.4</v>
      </c>
      <c r="J9" s="19">
        <f t="shared" si="1"/>
        <v>52.040000000000006</v>
      </c>
      <c r="K9" s="22">
        <f>IF(J9,(SUMPRODUCT(($A$2:$A$449=A9)*($J$2:$J$449&gt;J9))+1),"")</f>
        <v>3</v>
      </c>
      <c r="L9" s="21">
        <f t="shared" si="0"/>
      </c>
    </row>
    <row r="10" spans="1:12" s="4" customFormat="1" ht="10.5" customHeight="1">
      <c r="A10" s="12" t="s">
        <v>48</v>
      </c>
      <c r="B10" s="13" t="s">
        <v>49</v>
      </c>
      <c r="C10" s="14" t="s">
        <v>50</v>
      </c>
      <c r="D10" s="14" t="s">
        <v>51</v>
      </c>
      <c r="E10" s="14" t="s">
        <v>52</v>
      </c>
      <c r="F10" s="14" t="s">
        <v>53</v>
      </c>
      <c r="G10" s="13" t="s">
        <v>18</v>
      </c>
      <c r="H10" s="14" t="s">
        <v>53</v>
      </c>
      <c r="I10" s="23">
        <v>85.2</v>
      </c>
      <c r="J10" s="19">
        <f t="shared" si="1"/>
        <v>82.98666666666666</v>
      </c>
      <c r="K10" s="20">
        <f>IF(J10,(SUMPRODUCT(($A$2:$A$449=A10)*($J$2:$J$449&gt;J10))+1),"")</f>
        <v>1</v>
      </c>
      <c r="L10" s="21" t="str">
        <f t="shared" si="0"/>
        <v>拟进入体检环节</v>
      </c>
    </row>
    <row r="11" spans="1:12" s="4" customFormat="1" ht="10.5" customHeight="1">
      <c r="A11" s="12" t="s">
        <v>48</v>
      </c>
      <c r="B11" s="13" t="s">
        <v>49</v>
      </c>
      <c r="C11" s="14" t="s">
        <v>54</v>
      </c>
      <c r="D11" s="14" t="s">
        <v>39</v>
      </c>
      <c r="E11" s="14" t="s">
        <v>55</v>
      </c>
      <c r="F11" s="14" t="s">
        <v>56</v>
      </c>
      <c r="G11" s="13" t="s">
        <v>18</v>
      </c>
      <c r="H11" s="14" t="s">
        <v>56</v>
      </c>
      <c r="I11" s="23">
        <v>84.2</v>
      </c>
      <c r="J11" s="19">
        <f t="shared" si="1"/>
        <v>82.28666666666668</v>
      </c>
      <c r="K11" s="22">
        <f>IF(J11,(SUMPRODUCT(($A$2:$A$449=A11)*($J$2:$J$449&gt;J11))+1),"")</f>
        <v>2</v>
      </c>
      <c r="L11" s="21">
        <f t="shared" si="0"/>
      </c>
    </row>
    <row r="12" spans="1:12" s="4" customFormat="1" ht="10.5" customHeight="1">
      <c r="A12" s="12" t="s">
        <v>48</v>
      </c>
      <c r="B12" s="13" t="s">
        <v>49</v>
      </c>
      <c r="C12" s="14" t="s">
        <v>57</v>
      </c>
      <c r="D12" s="14" t="s">
        <v>58</v>
      </c>
      <c r="E12" s="14" t="s">
        <v>55</v>
      </c>
      <c r="F12" s="14" t="s">
        <v>59</v>
      </c>
      <c r="G12" s="13" t="s">
        <v>18</v>
      </c>
      <c r="H12" s="14" t="s">
        <v>59</v>
      </c>
      <c r="I12" s="23">
        <v>84.4</v>
      </c>
      <c r="J12" s="19">
        <f t="shared" si="1"/>
        <v>81.94000000000001</v>
      </c>
      <c r="K12" s="22">
        <f>IF(J12,(SUMPRODUCT(($A$2:$A$449=A12)*($J$2:$J$449&gt;J12))+1),"")</f>
        <v>3</v>
      </c>
      <c r="L12" s="21">
        <f t="shared" si="0"/>
      </c>
    </row>
    <row r="13" spans="1:12" s="4" customFormat="1" ht="10.5" customHeight="1">
      <c r="A13" s="12" t="s">
        <v>60</v>
      </c>
      <c r="B13" s="13" t="s">
        <v>61</v>
      </c>
      <c r="C13" s="14" t="s">
        <v>62</v>
      </c>
      <c r="D13" s="14" t="s">
        <v>58</v>
      </c>
      <c r="E13" s="14" t="s">
        <v>51</v>
      </c>
      <c r="F13" s="14" t="s">
        <v>63</v>
      </c>
      <c r="G13" s="13" t="s">
        <v>18</v>
      </c>
      <c r="H13" s="14" t="s">
        <v>63</v>
      </c>
      <c r="I13" s="18">
        <v>80.2</v>
      </c>
      <c r="J13" s="19">
        <f t="shared" si="1"/>
        <v>77.12</v>
      </c>
      <c r="K13" s="20">
        <f>IF(J13,(SUMPRODUCT(($A$2:$A$449=A13)*($J$2:$J$449&gt;J13))+1),"")</f>
        <v>1</v>
      </c>
      <c r="L13" s="21" t="str">
        <f t="shared" si="0"/>
        <v>拟进入体检环节</v>
      </c>
    </row>
    <row r="14" spans="1:12" s="4" customFormat="1" ht="10.5" customHeight="1">
      <c r="A14" s="12" t="s">
        <v>60</v>
      </c>
      <c r="B14" s="13" t="s">
        <v>61</v>
      </c>
      <c r="C14" s="14" t="s">
        <v>64</v>
      </c>
      <c r="D14" s="14" t="s">
        <v>65</v>
      </c>
      <c r="E14" s="14" t="s">
        <v>66</v>
      </c>
      <c r="F14" s="14" t="s">
        <v>67</v>
      </c>
      <c r="G14" s="13" t="s">
        <v>18</v>
      </c>
      <c r="H14" s="14" t="s">
        <v>67</v>
      </c>
      <c r="I14" s="18">
        <v>81.8</v>
      </c>
      <c r="J14" s="19">
        <f t="shared" si="1"/>
        <v>77.01333333333334</v>
      </c>
      <c r="K14" s="22">
        <f>IF(J14,(SUMPRODUCT(($A$2:$A$449=A14)*($J$2:$J$449&gt;J14))+1),"")</f>
        <v>2</v>
      </c>
      <c r="L14" s="21">
        <f t="shared" si="0"/>
      </c>
    </row>
    <row r="15" spans="1:12" s="4" customFormat="1" ht="10.5" customHeight="1">
      <c r="A15" s="12" t="s">
        <v>60</v>
      </c>
      <c r="B15" s="13" t="s">
        <v>61</v>
      </c>
      <c r="C15" s="14" t="s">
        <v>68</v>
      </c>
      <c r="D15" s="14" t="s">
        <v>42</v>
      </c>
      <c r="E15" s="14" t="s">
        <v>69</v>
      </c>
      <c r="F15" s="14" t="s">
        <v>39</v>
      </c>
      <c r="G15" s="13" t="s">
        <v>18</v>
      </c>
      <c r="H15" s="14" t="s">
        <v>39</v>
      </c>
      <c r="I15" s="18">
        <v>72.2</v>
      </c>
      <c r="J15" s="19">
        <f t="shared" si="1"/>
        <v>72.48666666666668</v>
      </c>
      <c r="K15" s="22">
        <f>IF(J15,(SUMPRODUCT(($A$2:$A$449=A15)*($J$2:$J$449&gt;J15))+1),"")</f>
        <v>3</v>
      </c>
      <c r="L15" s="21">
        <f t="shared" si="0"/>
      </c>
    </row>
    <row r="16" spans="1:12" s="4" customFormat="1" ht="10.5" customHeight="1">
      <c r="A16" s="12" t="s">
        <v>70</v>
      </c>
      <c r="B16" s="13" t="s">
        <v>49</v>
      </c>
      <c r="C16" s="14" t="s">
        <v>71</v>
      </c>
      <c r="D16" s="14" t="s">
        <v>16</v>
      </c>
      <c r="E16" s="14" t="s">
        <v>72</v>
      </c>
      <c r="F16" s="14" t="s">
        <v>73</v>
      </c>
      <c r="G16" s="13" t="s">
        <v>18</v>
      </c>
      <c r="H16" s="14" t="s">
        <v>73</v>
      </c>
      <c r="I16" s="23">
        <v>84</v>
      </c>
      <c r="J16" s="19">
        <f t="shared" si="1"/>
        <v>82.76666666666667</v>
      </c>
      <c r="K16" s="20">
        <f>IF(J16,(SUMPRODUCT(($A$2:$A$449=A16)*($J$2:$J$449&gt;J16))+1),"")</f>
        <v>1</v>
      </c>
      <c r="L16" s="21" t="str">
        <f t="shared" si="0"/>
        <v>拟进入体检环节</v>
      </c>
    </row>
    <row r="17" spans="1:12" s="4" customFormat="1" ht="10.5" customHeight="1">
      <c r="A17" s="12" t="s">
        <v>70</v>
      </c>
      <c r="B17" s="13" t="s">
        <v>49</v>
      </c>
      <c r="C17" s="14" t="s">
        <v>74</v>
      </c>
      <c r="D17" s="14" t="s">
        <v>58</v>
      </c>
      <c r="E17" s="14" t="s">
        <v>75</v>
      </c>
      <c r="F17" s="14" t="s">
        <v>76</v>
      </c>
      <c r="G17" s="13" t="s">
        <v>18</v>
      </c>
      <c r="H17" s="14" t="s">
        <v>76</v>
      </c>
      <c r="I17" s="23">
        <v>82.8</v>
      </c>
      <c r="J17" s="19">
        <f t="shared" si="1"/>
        <v>81.58</v>
      </c>
      <c r="K17" s="22">
        <f>IF(J17,(SUMPRODUCT(($A$2:$A$449=A17)*($J$2:$J$449&gt;J17))+1),"")</f>
        <v>2</v>
      </c>
      <c r="L17" s="21">
        <f t="shared" si="0"/>
      </c>
    </row>
    <row r="18" spans="1:12" s="4" customFormat="1" ht="10.5" customHeight="1">
      <c r="A18" s="12" t="s">
        <v>70</v>
      </c>
      <c r="B18" s="13" t="s">
        <v>49</v>
      </c>
      <c r="C18" s="14" t="s">
        <v>77</v>
      </c>
      <c r="D18" s="14" t="s">
        <v>78</v>
      </c>
      <c r="E18" s="14" t="s">
        <v>79</v>
      </c>
      <c r="F18" s="14" t="s">
        <v>80</v>
      </c>
      <c r="G18" s="13" t="s">
        <v>18</v>
      </c>
      <c r="H18" s="14" t="s">
        <v>80</v>
      </c>
      <c r="I18" s="23">
        <v>83</v>
      </c>
      <c r="J18" s="19">
        <f t="shared" si="1"/>
        <v>81.3</v>
      </c>
      <c r="K18" s="22">
        <f>IF(J18,(SUMPRODUCT(($A$2:$A$449=A18)*($J$2:$J$449&gt;J18))+1),"")</f>
        <v>3</v>
      </c>
      <c r="L18" s="21">
        <f t="shared" si="0"/>
      </c>
    </row>
    <row r="19" spans="1:12" s="4" customFormat="1" ht="10.5" customHeight="1">
      <c r="A19" s="12" t="s">
        <v>81</v>
      </c>
      <c r="B19" s="13" t="s">
        <v>82</v>
      </c>
      <c r="C19" s="14" t="s">
        <v>83</v>
      </c>
      <c r="D19" s="14" t="s">
        <v>21</v>
      </c>
      <c r="E19" s="14" t="s">
        <v>84</v>
      </c>
      <c r="F19" s="14" t="s">
        <v>85</v>
      </c>
      <c r="G19" s="13" t="s">
        <v>18</v>
      </c>
      <c r="H19" s="14" t="s">
        <v>85</v>
      </c>
      <c r="I19" s="23">
        <v>84.8</v>
      </c>
      <c r="J19" s="19">
        <f t="shared" si="1"/>
        <v>83.01333333333334</v>
      </c>
      <c r="K19" s="20">
        <f>IF(J19,(SUMPRODUCT(($A$2:$A$449=A19)*($J$2:$J$449&gt;J19))+1),"")</f>
        <v>1</v>
      </c>
      <c r="L19" s="21" t="str">
        <f t="shared" si="0"/>
        <v>拟进入体检环节</v>
      </c>
    </row>
    <row r="20" spans="1:12" s="4" customFormat="1" ht="10.5" customHeight="1">
      <c r="A20" s="12" t="s">
        <v>81</v>
      </c>
      <c r="B20" s="13" t="s">
        <v>82</v>
      </c>
      <c r="C20" s="14" t="s">
        <v>86</v>
      </c>
      <c r="D20" s="14" t="s">
        <v>87</v>
      </c>
      <c r="E20" s="14" t="s">
        <v>88</v>
      </c>
      <c r="F20" s="14" t="s">
        <v>89</v>
      </c>
      <c r="G20" s="13" t="s">
        <v>18</v>
      </c>
      <c r="H20" s="14" t="s">
        <v>89</v>
      </c>
      <c r="I20" s="23">
        <v>84.4</v>
      </c>
      <c r="J20" s="19">
        <f t="shared" si="1"/>
        <v>81.70666666666668</v>
      </c>
      <c r="K20" s="22">
        <f>IF(J20,(SUMPRODUCT(($A$2:$A$449=A20)*($J$2:$J$449&gt;J20))+1),"")</f>
        <v>2</v>
      </c>
      <c r="L20" s="21">
        <f t="shared" si="0"/>
      </c>
    </row>
    <row r="21" spans="1:12" s="4" customFormat="1" ht="10.5" customHeight="1">
      <c r="A21" s="12" t="s">
        <v>81</v>
      </c>
      <c r="B21" s="13" t="s">
        <v>82</v>
      </c>
      <c r="C21" s="14" t="s">
        <v>90</v>
      </c>
      <c r="D21" s="14" t="s">
        <v>21</v>
      </c>
      <c r="E21" s="14" t="s">
        <v>55</v>
      </c>
      <c r="F21" s="14" t="s">
        <v>91</v>
      </c>
      <c r="G21" s="13" t="s">
        <v>18</v>
      </c>
      <c r="H21" s="14" t="s">
        <v>91</v>
      </c>
      <c r="I21" s="23">
        <v>82.8</v>
      </c>
      <c r="J21" s="19">
        <f t="shared" si="1"/>
        <v>81.51333333333334</v>
      </c>
      <c r="K21" s="22">
        <f>IF(J21,(SUMPRODUCT(($A$2:$A$449=A21)*($J$2:$J$449&gt;J21))+1),"")</f>
        <v>3</v>
      </c>
      <c r="L21" s="21">
        <f t="shared" si="0"/>
      </c>
    </row>
    <row r="22" spans="1:12" s="4" customFormat="1" ht="10.5" customHeight="1">
      <c r="A22" s="12" t="s">
        <v>92</v>
      </c>
      <c r="B22" s="13" t="s">
        <v>93</v>
      </c>
      <c r="C22" s="14" t="s">
        <v>94</v>
      </c>
      <c r="D22" s="14" t="s">
        <v>95</v>
      </c>
      <c r="E22" s="14" t="s">
        <v>96</v>
      </c>
      <c r="F22" s="14" t="s">
        <v>30</v>
      </c>
      <c r="G22" s="13" t="s">
        <v>18</v>
      </c>
      <c r="H22" s="14" t="s">
        <v>30</v>
      </c>
      <c r="I22" s="23">
        <v>85.4</v>
      </c>
      <c r="J22" s="19">
        <f t="shared" si="1"/>
        <v>73.64000000000001</v>
      </c>
      <c r="K22" s="22">
        <f>IF(J22,(SUMPRODUCT(($A$2:$A$449=A22)*($J$2:$J$449&gt;J22))+1),"")</f>
        <v>1</v>
      </c>
      <c r="L22" s="21" t="str">
        <f t="shared" si="0"/>
        <v>拟进入体检环节</v>
      </c>
    </row>
    <row r="23" spans="1:12" s="4" customFormat="1" ht="10.5" customHeight="1">
      <c r="A23" s="12" t="s">
        <v>92</v>
      </c>
      <c r="B23" s="13" t="s">
        <v>93</v>
      </c>
      <c r="C23" s="14" t="s">
        <v>97</v>
      </c>
      <c r="D23" s="14" t="s">
        <v>98</v>
      </c>
      <c r="E23" s="14" t="s">
        <v>99</v>
      </c>
      <c r="F23" s="14" t="s">
        <v>100</v>
      </c>
      <c r="G23" s="13" t="s">
        <v>18</v>
      </c>
      <c r="H23" s="14" t="s">
        <v>100</v>
      </c>
      <c r="I23" s="23">
        <v>81.2</v>
      </c>
      <c r="J23" s="19">
        <f t="shared" si="1"/>
        <v>71.58666666666667</v>
      </c>
      <c r="K23" s="22">
        <f>IF(J23,(SUMPRODUCT(($A$2:$A$449=A23)*($J$2:$J$449&gt;J23))+1),"")</f>
        <v>2</v>
      </c>
      <c r="L23" s="21">
        <f t="shared" si="0"/>
      </c>
    </row>
    <row r="24" spans="1:12" s="4" customFormat="1" ht="10.5" customHeight="1">
      <c r="A24" s="12" t="s">
        <v>92</v>
      </c>
      <c r="B24" s="13" t="s">
        <v>93</v>
      </c>
      <c r="C24" s="14" t="s">
        <v>101</v>
      </c>
      <c r="D24" s="14" t="s">
        <v>102</v>
      </c>
      <c r="E24" s="14" t="s">
        <v>103</v>
      </c>
      <c r="F24" s="14" t="s">
        <v>104</v>
      </c>
      <c r="G24" s="13" t="s">
        <v>18</v>
      </c>
      <c r="H24" s="14" t="s">
        <v>104</v>
      </c>
      <c r="I24" s="23">
        <v>77.2</v>
      </c>
      <c r="J24" s="19">
        <f t="shared" si="1"/>
        <v>68.78666666666666</v>
      </c>
      <c r="K24" s="22">
        <f>IF(J24,(SUMPRODUCT(($A$2:$A$449=A24)*($J$2:$J$449&gt;J24))+1),"")</f>
        <v>3</v>
      </c>
      <c r="L24" s="21">
        <f t="shared" si="0"/>
      </c>
    </row>
    <row r="25" spans="1:12" s="4" customFormat="1" ht="10.5" customHeight="1">
      <c r="A25" s="12" t="s">
        <v>105</v>
      </c>
      <c r="B25" s="13" t="s">
        <v>106</v>
      </c>
      <c r="C25" s="14" t="s">
        <v>107</v>
      </c>
      <c r="D25" s="14" t="s">
        <v>42</v>
      </c>
      <c r="E25" s="14" t="s">
        <v>108</v>
      </c>
      <c r="F25" s="14" t="s">
        <v>109</v>
      </c>
      <c r="G25" s="13" t="s">
        <v>18</v>
      </c>
      <c r="H25" s="14" t="s">
        <v>109</v>
      </c>
      <c r="I25" s="23">
        <v>69.2</v>
      </c>
      <c r="J25" s="19">
        <f t="shared" si="1"/>
        <v>73.58666666666667</v>
      </c>
      <c r="K25" s="22">
        <f>IF(J25,(SUMPRODUCT(($A$2:$A$449=A25)*($J$2:$J$449&gt;J25))+1),"")</f>
        <v>1</v>
      </c>
      <c r="L25" s="21" t="str">
        <f aca="true" t="shared" si="2" ref="L25:L36">IF(K25&lt;3,"拟进入体检环节","")</f>
        <v>拟进入体检环节</v>
      </c>
    </row>
    <row r="26" spans="1:12" s="4" customFormat="1" ht="10.5" customHeight="1">
      <c r="A26" s="12" t="s">
        <v>105</v>
      </c>
      <c r="B26" s="13" t="s">
        <v>106</v>
      </c>
      <c r="C26" s="14" t="s">
        <v>110</v>
      </c>
      <c r="D26" s="14" t="s">
        <v>111</v>
      </c>
      <c r="E26" s="14" t="s">
        <v>112</v>
      </c>
      <c r="F26" s="14" t="s">
        <v>79</v>
      </c>
      <c r="G26" s="13" t="s">
        <v>18</v>
      </c>
      <c r="H26" s="14" t="s">
        <v>79</v>
      </c>
      <c r="I26" s="23">
        <v>67.2</v>
      </c>
      <c r="J26" s="19">
        <f t="shared" si="1"/>
        <v>72.82</v>
      </c>
      <c r="K26" s="22">
        <f>IF(J26,(SUMPRODUCT(($A$2:$A$449=A26)*($J$2:$J$449&gt;J26))+1),"")</f>
        <v>2</v>
      </c>
      <c r="L26" s="21" t="str">
        <f t="shared" si="2"/>
        <v>拟进入体检环节</v>
      </c>
    </row>
    <row r="27" spans="1:12" s="4" customFormat="1" ht="10.5" customHeight="1">
      <c r="A27" s="12" t="s">
        <v>105</v>
      </c>
      <c r="B27" s="13" t="s">
        <v>106</v>
      </c>
      <c r="C27" s="14" t="s">
        <v>113</v>
      </c>
      <c r="D27" s="14" t="s">
        <v>114</v>
      </c>
      <c r="E27" s="14" t="s">
        <v>115</v>
      </c>
      <c r="F27" s="14" t="s">
        <v>116</v>
      </c>
      <c r="G27" s="13" t="s">
        <v>18</v>
      </c>
      <c r="H27" s="14" t="s">
        <v>116</v>
      </c>
      <c r="I27" s="23">
        <v>74.8</v>
      </c>
      <c r="J27" s="19">
        <f t="shared" si="1"/>
        <v>72.51333333333334</v>
      </c>
      <c r="K27" s="22">
        <f>IF(J27,(SUMPRODUCT(($A$2:$A$449=A27)*($J$2:$J$449&gt;J27))+1),"")</f>
        <v>3</v>
      </c>
      <c r="L27" s="21">
        <f t="shared" si="2"/>
      </c>
    </row>
    <row r="28" spans="1:12" s="4" customFormat="1" ht="10.5" customHeight="1">
      <c r="A28" s="12" t="s">
        <v>105</v>
      </c>
      <c r="B28" s="13" t="s">
        <v>106</v>
      </c>
      <c r="C28" s="14" t="s">
        <v>117</v>
      </c>
      <c r="D28" s="14" t="s">
        <v>118</v>
      </c>
      <c r="E28" s="14" t="s">
        <v>51</v>
      </c>
      <c r="F28" s="14" t="s">
        <v>46</v>
      </c>
      <c r="G28" s="13" t="s">
        <v>18</v>
      </c>
      <c r="H28" s="14" t="s">
        <v>46</v>
      </c>
      <c r="I28" s="23">
        <v>69.6</v>
      </c>
      <c r="J28" s="19">
        <f t="shared" si="1"/>
        <v>70.09333333333333</v>
      </c>
      <c r="K28" s="22">
        <f>IF(J28,(SUMPRODUCT(($A$2:$A$449=A28)*($J$2:$J$449&gt;J28))+1),"")</f>
        <v>4</v>
      </c>
      <c r="L28" s="21">
        <f t="shared" si="2"/>
      </c>
    </row>
    <row r="29" spans="1:12" s="4" customFormat="1" ht="10.5" customHeight="1">
      <c r="A29" s="12" t="s">
        <v>105</v>
      </c>
      <c r="B29" s="13" t="s">
        <v>106</v>
      </c>
      <c r="C29" s="14" t="s">
        <v>119</v>
      </c>
      <c r="D29" s="14" t="s">
        <v>87</v>
      </c>
      <c r="E29" s="14" t="s">
        <v>120</v>
      </c>
      <c r="F29" s="14" t="s">
        <v>121</v>
      </c>
      <c r="G29" s="13" t="s">
        <v>18</v>
      </c>
      <c r="H29" s="14" t="s">
        <v>121</v>
      </c>
      <c r="I29" s="24" t="s">
        <v>122</v>
      </c>
      <c r="J29" s="19"/>
      <c r="K29" s="12">
        <f>IF(J29,(SUMPRODUCT(($A$2:$A$449=A29)*($J$2:$J$449&gt;J29))+1),"")</f>
      </c>
      <c r="L29" s="21">
        <f t="shared" si="2"/>
      </c>
    </row>
    <row r="30" spans="1:12" s="4" customFormat="1" ht="10.5" customHeight="1">
      <c r="A30" s="12" t="s">
        <v>105</v>
      </c>
      <c r="B30" s="13" t="s">
        <v>106</v>
      </c>
      <c r="C30" s="14" t="s">
        <v>123</v>
      </c>
      <c r="D30" s="14" t="s">
        <v>103</v>
      </c>
      <c r="E30" s="14" t="s">
        <v>124</v>
      </c>
      <c r="F30" s="14" t="s">
        <v>125</v>
      </c>
      <c r="G30" s="13" t="s">
        <v>18</v>
      </c>
      <c r="H30" s="14" t="s">
        <v>125</v>
      </c>
      <c r="I30" s="25" t="s">
        <v>122</v>
      </c>
      <c r="J30" s="19"/>
      <c r="K30" s="12">
        <f>IF(J30,(SUMPRODUCT(($A$2:$A$449=A30)*($J$2:$J$449&gt;J30))+1),"")</f>
      </c>
      <c r="L30" s="21">
        <f t="shared" si="2"/>
      </c>
    </row>
    <row r="31" spans="1:12" s="4" customFormat="1" ht="10.5" customHeight="1">
      <c r="A31" s="12" t="s">
        <v>126</v>
      </c>
      <c r="B31" s="13" t="s">
        <v>49</v>
      </c>
      <c r="C31" s="14" t="s">
        <v>127</v>
      </c>
      <c r="D31" s="14" t="s">
        <v>128</v>
      </c>
      <c r="E31" s="14" t="s">
        <v>129</v>
      </c>
      <c r="F31" s="14" t="s">
        <v>130</v>
      </c>
      <c r="G31" s="13" t="s">
        <v>18</v>
      </c>
      <c r="H31" s="14" t="s">
        <v>130</v>
      </c>
      <c r="I31" s="23">
        <v>81.8</v>
      </c>
      <c r="J31" s="19">
        <f aca="true" t="shared" si="3" ref="J31:J62">IF(I31,((H31/1.2)*0.4+I31*0.6),"")</f>
        <v>81.64666666666668</v>
      </c>
      <c r="K31" s="20">
        <f>IF(J31,(SUMPRODUCT(($A$2:$A$449=A31)*($J$2:$J$449&gt;J31))+1),"")</f>
        <v>1</v>
      </c>
      <c r="L31" s="21" t="str">
        <f t="shared" si="2"/>
        <v>拟进入体检环节</v>
      </c>
    </row>
    <row r="32" spans="1:12" s="4" customFormat="1" ht="10.5" customHeight="1">
      <c r="A32" s="12" t="s">
        <v>126</v>
      </c>
      <c r="B32" s="13" t="s">
        <v>49</v>
      </c>
      <c r="C32" s="14" t="s">
        <v>131</v>
      </c>
      <c r="D32" s="14" t="s">
        <v>42</v>
      </c>
      <c r="E32" s="14" t="s">
        <v>79</v>
      </c>
      <c r="F32" s="14" t="s">
        <v>132</v>
      </c>
      <c r="G32" s="13" t="s">
        <v>18</v>
      </c>
      <c r="H32" s="14" t="s">
        <v>132</v>
      </c>
      <c r="I32" s="23">
        <v>84.8</v>
      </c>
      <c r="J32" s="19">
        <f t="shared" si="3"/>
        <v>81.24666666666667</v>
      </c>
      <c r="K32" s="22">
        <f>IF(J32,(SUMPRODUCT(($A$2:$A$449=A32)*($J$2:$J$449&gt;J32))+1),"")</f>
        <v>2</v>
      </c>
      <c r="L32" s="21" t="str">
        <f t="shared" si="2"/>
        <v>拟进入体检环节</v>
      </c>
    </row>
    <row r="33" spans="1:12" s="4" customFormat="1" ht="10.5" customHeight="1">
      <c r="A33" s="12" t="s">
        <v>126</v>
      </c>
      <c r="B33" s="13" t="s">
        <v>49</v>
      </c>
      <c r="C33" s="14" t="s">
        <v>133</v>
      </c>
      <c r="D33" s="14" t="s">
        <v>134</v>
      </c>
      <c r="E33" s="14" t="s">
        <v>135</v>
      </c>
      <c r="F33" s="14" t="s">
        <v>136</v>
      </c>
      <c r="G33" s="13" t="s">
        <v>18</v>
      </c>
      <c r="H33" s="14" t="s">
        <v>136</v>
      </c>
      <c r="I33" s="23">
        <v>83.6</v>
      </c>
      <c r="J33" s="19">
        <f t="shared" si="3"/>
        <v>81.16</v>
      </c>
      <c r="K33" s="22">
        <f>IF(J33,(SUMPRODUCT(($A$2:$A$449=A33)*($J$2:$J$449&gt;J33))+1),"")</f>
        <v>3</v>
      </c>
      <c r="L33" s="21">
        <f t="shared" si="2"/>
      </c>
    </row>
    <row r="34" spans="1:12" s="4" customFormat="1" ht="10.5" customHeight="1">
      <c r="A34" s="12" t="s">
        <v>126</v>
      </c>
      <c r="B34" s="13" t="s">
        <v>49</v>
      </c>
      <c r="C34" s="14" t="s">
        <v>137</v>
      </c>
      <c r="D34" s="14" t="s">
        <v>138</v>
      </c>
      <c r="E34" s="14" t="s">
        <v>24</v>
      </c>
      <c r="F34" s="14" t="s">
        <v>139</v>
      </c>
      <c r="G34" s="13" t="s">
        <v>18</v>
      </c>
      <c r="H34" s="14" t="s">
        <v>139</v>
      </c>
      <c r="I34" s="23">
        <v>81.8</v>
      </c>
      <c r="J34" s="19">
        <f t="shared" si="3"/>
        <v>79.64666666666668</v>
      </c>
      <c r="K34" s="22">
        <f>IF(J34,(SUMPRODUCT(($A$2:$A$449=A34)*($J$2:$J$449&gt;J34))+1),"")</f>
        <v>4</v>
      </c>
      <c r="L34" s="21">
        <f t="shared" si="2"/>
      </c>
    </row>
    <row r="35" spans="1:12" s="4" customFormat="1" ht="10.5" customHeight="1">
      <c r="A35" s="12" t="s">
        <v>126</v>
      </c>
      <c r="B35" s="13" t="s">
        <v>49</v>
      </c>
      <c r="C35" s="14" t="s">
        <v>140</v>
      </c>
      <c r="D35" s="14" t="s">
        <v>141</v>
      </c>
      <c r="E35" s="14" t="s">
        <v>142</v>
      </c>
      <c r="F35" s="14" t="s">
        <v>143</v>
      </c>
      <c r="G35" s="13" t="s">
        <v>18</v>
      </c>
      <c r="H35" s="14" t="s">
        <v>143</v>
      </c>
      <c r="I35" s="23">
        <v>80.6</v>
      </c>
      <c r="J35" s="19">
        <f t="shared" si="3"/>
        <v>79.59333333333333</v>
      </c>
      <c r="K35" s="22">
        <f>IF(J35,(SUMPRODUCT(($A$2:$A$449=A35)*($J$2:$J$449&gt;J35))+1),"")</f>
        <v>5</v>
      </c>
      <c r="L35" s="21">
        <f t="shared" si="2"/>
      </c>
    </row>
    <row r="36" spans="1:12" s="4" customFormat="1" ht="10.5" customHeight="1">
      <c r="A36" s="12" t="s">
        <v>126</v>
      </c>
      <c r="B36" s="13" t="s">
        <v>49</v>
      </c>
      <c r="C36" s="14" t="s">
        <v>144</v>
      </c>
      <c r="D36" s="14" t="s">
        <v>145</v>
      </c>
      <c r="E36" s="14" t="s">
        <v>91</v>
      </c>
      <c r="F36" s="14" t="s">
        <v>138</v>
      </c>
      <c r="G36" s="13" t="s">
        <v>18</v>
      </c>
      <c r="H36" s="14" t="s">
        <v>138</v>
      </c>
      <c r="I36" s="23">
        <v>80.4</v>
      </c>
      <c r="J36" s="19">
        <f t="shared" si="3"/>
        <v>78.40666666666667</v>
      </c>
      <c r="K36" s="22">
        <f>IF(J36,(SUMPRODUCT(($A$2:$A$449=A36)*($J$2:$J$449&gt;J36))+1),"")</f>
        <v>6</v>
      </c>
      <c r="L36" s="21">
        <f t="shared" si="2"/>
      </c>
    </row>
    <row r="37" spans="1:12" s="4" customFormat="1" ht="10.5" customHeight="1">
      <c r="A37" s="12" t="s">
        <v>146</v>
      </c>
      <c r="B37" s="13" t="s">
        <v>147</v>
      </c>
      <c r="C37" s="14" t="s">
        <v>148</v>
      </c>
      <c r="D37" s="14" t="s">
        <v>39</v>
      </c>
      <c r="E37" s="14" t="s">
        <v>88</v>
      </c>
      <c r="F37" s="14" t="s">
        <v>149</v>
      </c>
      <c r="G37" s="13" t="s">
        <v>18</v>
      </c>
      <c r="H37" s="14" t="s">
        <v>149</v>
      </c>
      <c r="I37" s="23">
        <v>75.6</v>
      </c>
      <c r="J37" s="19">
        <f t="shared" si="3"/>
        <v>76.82666666666665</v>
      </c>
      <c r="K37" s="22">
        <f>IF(J37,(SUMPRODUCT(($A$2:$A$449=A37)*($J$2:$J$449&gt;J37))+1),"")</f>
        <v>1</v>
      </c>
      <c r="L37" s="21" t="str">
        <f aca="true" t="shared" si="4" ref="L37:L39">IF(K37&lt;2,"拟进入体检环节","")</f>
        <v>拟进入体检环节</v>
      </c>
    </row>
    <row r="38" spans="1:12" s="4" customFormat="1" ht="10.5" customHeight="1">
      <c r="A38" s="12" t="s">
        <v>146</v>
      </c>
      <c r="B38" s="13" t="s">
        <v>147</v>
      </c>
      <c r="C38" s="14" t="s">
        <v>150</v>
      </c>
      <c r="D38" s="14" t="s">
        <v>134</v>
      </c>
      <c r="E38" s="14" t="s">
        <v>16</v>
      </c>
      <c r="F38" s="14" t="s">
        <v>151</v>
      </c>
      <c r="G38" s="13" t="s">
        <v>18</v>
      </c>
      <c r="H38" s="15" t="s">
        <v>151</v>
      </c>
      <c r="I38" s="23">
        <v>77</v>
      </c>
      <c r="J38" s="19">
        <f t="shared" si="3"/>
        <v>75.3</v>
      </c>
      <c r="K38" s="22">
        <f>IF(J38,(SUMPRODUCT(($A$2:$A$449=A38)*($J$2:$J$449&gt;J38))+1),"")</f>
        <v>2</v>
      </c>
      <c r="L38" s="21">
        <f t="shared" si="4"/>
      </c>
    </row>
    <row r="39" spans="1:12" s="4" customFormat="1" ht="10.5" customHeight="1">
      <c r="A39" s="12" t="s">
        <v>146</v>
      </c>
      <c r="B39" s="13" t="s">
        <v>147</v>
      </c>
      <c r="C39" s="14" t="s">
        <v>152</v>
      </c>
      <c r="D39" s="14" t="s">
        <v>58</v>
      </c>
      <c r="E39" s="14" t="s">
        <v>153</v>
      </c>
      <c r="F39" s="14" t="s">
        <v>151</v>
      </c>
      <c r="G39" s="13" t="s">
        <v>18</v>
      </c>
      <c r="H39" s="15" t="s">
        <v>151</v>
      </c>
      <c r="I39" s="23">
        <v>74.6</v>
      </c>
      <c r="J39" s="19">
        <f t="shared" si="3"/>
        <v>73.86</v>
      </c>
      <c r="K39" s="22">
        <f>IF(J39,(SUMPRODUCT(($A$2:$A$449=A39)*($J$2:$J$449&gt;J39))+1),"")</f>
        <v>3</v>
      </c>
      <c r="L39" s="21">
        <f t="shared" si="4"/>
      </c>
    </row>
    <row r="40" spans="1:12" s="4" customFormat="1" ht="10.5" customHeight="1">
      <c r="A40" s="12" t="s">
        <v>154</v>
      </c>
      <c r="B40" s="13" t="s">
        <v>155</v>
      </c>
      <c r="C40" s="14" t="s">
        <v>156</v>
      </c>
      <c r="D40" s="14" t="s">
        <v>115</v>
      </c>
      <c r="E40" s="14" t="s">
        <v>141</v>
      </c>
      <c r="F40" s="14" t="s">
        <v>151</v>
      </c>
      <c r="G40" s="13" t="s">
        <v>18</v>
      </c>
      <c r="H40" s="14" t="s">
        <v>151</v>
      </c>
      <c r="I40" s="23">
        <v>84.6</v>
      </c>
      <c r="J40" s="19">
        <f t="shared" si="3"/>
        <v>79.86</v>
      </c>
      <c r="K40" s="22">
        <f>IF(J40,(SUMPRODUCT(($A$2:$A$449=A40)*($J$2:$J$449&gt;J40))+1),"")</f>
        <v>1</v>
      </c>
      <c r="L40" s="21" t="str">
        <f aca="true" t="shared" si="5" ref="L40:L57">IF(K40&lt;4,"拟进入体检环节","")</f>
        <v>拟进入体检环节</v>
      </c>
    </row>
    <row r="41" spans="1:12" s="4" customFormat="1" ht="10.5" customHeight="1">
      <c r="A41" s="12" t="s">
        <v>154</v>
      </c>
      <c r="B41" s="13" t="s">
        <v>155</v>
      </c>
      <c r="C41" s="14" t="s">
        <v>157</v>
      </c>
      <c r="D41" s="14" t="s">
        <v>158</v>
      </c>
      <c r="E41" s="14" t="s">
        <v>159</v>
      </c>
      <c r="F41" s="14" t="s">
        <v>160</v>
      </c>
      <c r="G41" s="13" t="s">
        <v>18</v>
      </c>
      <c r="H41" s="14" t="s">
        <v>160</v>
      </c>
      <c r="I41" s="23">
        <v>85.6</v>
      </c>
      <c r="J41" s="19">
        <f t="shared" si="3"/>
        <v>78.32666666666665</v>
      </c>
      <c r="K41" s="22">
        <f>IF(J41,(SUMPRODUCT(($A$2:$A$449=A41)*($J$2:$J$449&gt;J41))+1),"")</f>
        <v>2</v>
      </c>
      <c r="L41" s="21" t="str">
        <f t="shared" si="5"/>
        <v>拟进入体检环节</v>
      </c>
    </row>
    <row r="42" spans="1:12" s="4" customFormat="1" ht="10.5" customHeight="1">
      <c r="A42" s="12" t="s">
        <v>154</v>
      </c>
      <c r="B42" s="13" t="s">
        <v>155</v>
      </c>
      <c r="C42" s="14" t="s">
        <v>161</v>
      </c>
      <c r="D42" s="14" t="s">
        <v>138</v>
      </c>
      <c r="E42" s="14" t="s">
        <v>111</v>
      </c>
      <c r="F42" s="14" t="s">
        <v>162</v>
      </c>
      <c r="G42" s="13" t="s">
        <v>18</v>
      </c>
      <c r="H42" s="14" t="s">
        <v>162</v>
      </c>
      <c r="I42" s="23">
        <v>83</v>
      </c>
      <c r="J42" s="19">
        <f t="shared" si="3"/>
        <v>76.56666666666666</v>
      </c>
      <c r="K42" s="22">
        <f>IF(J42,(SUMPRODUCT(($A$2:$A$449=A42)*($J$2:$J$449&gt;J42))+1),"")</f>
        <v>3</v>
      </c>
      <c r="L42" s="21" t="str">
        <f t="shared" si="5"/>
        <v>拟进入体检环节</v>
      </c>
    </row>
    <row r="43" spans="1:12" s="4" customFormat="1" ht="10.5" customHeight="1">
      <c r="A43" s="12" t="s">
        <v>154</v>
      </c>
      <c r="B43" s="13" t="s">
        <v>155</v>
      </c>
      <c r="C43" s="14" t="s">
        <v>163</v>
      </c>
      <c r="D43" s="14" t="s">
        <v>69</v>
      </c>
      <c r="E43" s="14" t="s">
        <v>95</v>
      </c>
      <c r="F43" s="14" t="s">
        <v>164</v>
      </c>
      <c r="G43" s="13" t="s">
        <v>18</v>
      </c>
      <c r="H43" s="14" t="s">
        <v>164</v>
      </c>
      <c r="I43" s="23">
        <v>85.6</v>
      </c>
      <c r="J43" s="19">
        <f t="shared" si="3"/>
        <v>76.46</v>
      </c>
      <c r="K43" s="22">
        <f>IF(J43,(SUMPRODUCT(($A$2:$A$449=A43)*($J$2:$J$449&gt;J43))+1),"")</f>
        <v>4</v>
      </c>
      <c r="L43" s="21">
        <f t="shared" si="5"/>
      </c>
    </row>
    <row r="44" spans="1:12" s="4" customFormat="1" ht="10.5" customHeight="1">
      <c r="A44" s="12" t="s">
        <v>154</v>
      </c>
      <c r="B44" s="13" t="s">
        <v>155</v>
      </c>
      <c r="C44" s="14" t="s">
        <v>165</v>
      </c>
      <c r="D44" s="14" t="s">
        <v>115</v>
      </c>
      <c r="E44" s="14" t="s">
        <v>166</v>
      </c>
      <c r="F44" s="14" t="s">
        <v>167</v>
      </c>
      <c r="G44" s="13" t="s">
        <v>18</v>
      </c>
      <c r="H44" s="14" t="s">
        <v>167</v>
      </c>
      <c r="I44" s="23">
        <v>83.4</v>
      </c>
      <c r="J44" s="19">
        <f t="shared" si="3"/>
        <v>75.84</v>
      </c>
      <c r="K44" s="22">
        <f>IF(J44,(SUMPRODUCT(($A$2:$A$449=A44)*($J$2:$J$449&gt;J44))+1),"")</f>
        <v>5</v>
      </c>
      <c r="L44" s="21">
        <f t="shared" si="5"/>
      </c>
    </row>
    <row r="45" spans="1:12" s="4" customFormat="1" ht="10.5" customHeight="1">
      <c r="A45" s="12" t="s">
        <v>154</v>
      </c>
      <c r="B45" s="13" t="s">
        <v>155</v>
      </c>
      <c r="C45" s="14" t="s">
        <v>168</v>
      </c>
      <c r="D45" s="14" t="s">
        <v>169</v>
      </c>
      <c r="E45" s="14" t="s">
        <v>170</v>
      </c>
      <c r="F45" s="14" t="s">
        <v>171</v>
      </c>
      <c r="G45" s="13" t="s">
        <v>18</v>
      </c>
      <c r="H45" s="14" t="s">
        <v>171</v>
      </c>
      <c r="I45" s="23">
        <v>84.2</v>
      </c>
      <c r="J45" s="19">
        <f t="shared" si="3"/>
        <v>74.85333333333334</v>
      </c>
      <c r="K45" s="22">
        <f>IF(J45,(SUMPRODUCT(($A$2:$A$449=A45)*($J$2:$J$449&gt;J45))+1),"")</f>
        <v>6</v>
      </c>
      <c r="L45" s="21">
        <f t="shared" si="5"/>
      </c>
    </row>
    <row r="46" spans="1:12" s="4" customFormat="1" ht="10.5" customHeight="1">
      <c r="A46" s="12" t="s">
        <v>154</v>
      </c>
      <c r="B46" s="13" t="s">
        <v>155</v>
      </c>
      <c r="C46" s="14" t="s">
        <v>172</v>
      </c>
      <c r="D46" s="14" t="s">
        <v>124</v>
      </c>
      <c r="E46" s="14" t="s">
        <v>173</v>
      </c>
      <c r="F46" s="14" t="s">
        <v>174</v>
      </c>
      <c r="G46" s="13" t="s">
        <v>18</v>
      </c>
      <c r="H46" s="14" t="s">
        <v>174</v>
      </c>
      <c r="I46" s="23">
        <v>79.4</v>
      </c>
      <c r="J46" s="19">
        <f t="shared" si="3"/>
        <v>73.60666666666667</v>
      </c>
      <c r="K46" s="22">
        <f>IF(J46,(SUMPRODUCT(($A$2:$A$449=A46)*($J$2:$J$449&gt;J46))+1),"")</f>
        <v>7</v>
      </c>
      <c r="L46" s="21">
        <f t="shared" si="5"/>
      </c>
    </row>
    <row r="47" spans="1:12" s="4" customFormat="1" ht="10.5" customHeight="1">
      <c r="A47" s="12" t="s">
        <v>154</v>
      </c>
      <c r="B47" s="13" t="s">
        <v>155</v>
      </c>
      <c r="C47" s="14" t="s">
        <v>175</v>
      </c>
      <c r="D47" s="14" t="s">
        <v>99</v>
      </c>
      <c r="E47" s="14" t="s">
        <v>176</v>
      </c>
      <c r="F47" s="14" t="s">
        <v>177</v>
      </c>
      <c r="G47" s="13" t="s">
        <v>18</v>
      </c>
      <c r="H47" s="14" t="s">
        <v>177</v>
      </c>
      <c r="I47" s="23">
        <v>81.6</v>
      </c>
      <c r="J47" s="19">
        <f t="shared" si="3"/>
        <v>73.25999999999999</v>
      </c>
      <c r="K47" s="22">
        <f>IF(J47,(SUMPRODUCT(($A$2:$A$449=A47)*($J$2:$J$449&gt;J47))+1),"")</f>
        <v>8</v>
      </c>
      <c r="L47" s="21">
        <f t="shared" si="5"/>
      </c>
    </row>
    <row r="48" spans="1:12" s="4" customFormat="1" ht="10.5" customHeight="1">
      <c r="A48" s="12" t="s">
        <v>154</v>
      </c>
      <c r="B48" s="13" t="s">
        <v>155</v>
      </c>
      <c r="C48" s="14" t="s">
        <v>178</v>
      </c>
      <c r="D48" s="14" t="s">
        <v>173</v>
      </c>
      <c r="E48" s="14" t="s">
        <v>98</v>
      </c>
      <c r="F48" s="14" t="s">
        <v>179</v>
      </c>
      <c r="G48" s="13" t="s">
        <v>18</v>
      </c>
      <c r="H48" s="14" t="s">
        <v>179</v>
      </c>
      <c r="I48" s="23">
        <v>75.8</v>
      </c>
      <c r="J48" s="19">
        <f t="shared" si="3"/>
        <v>70.18</v>
      </c>
      <c r="K48" s="22">
        <f>IF(J48,(SUMPRODUCT(($A$2:$A$449=A48)*($J$2:$J$449&gt;J48))+1),"")</f>
        <v>9</v>
      </c>
      <c r="L48" s="21">
        <f t="shared" si="5"/>
      </c>
    </row>
    <row r="49" spans="1:12" s="4" customFormat="1" ht="10.5" customHeight="1">
      <c r="A49" s="12" t="s">
        <v>180</v>
      </c>
      <c r="B49" s="13" t="s">
        <v>181</v>
      </c>
      <c r="C49" s="14" t="s">
        <v>182</v>
      </c>
      <c r="D49" s="14" t="s">
        <v>183</v>
      </c>
      <c r="E49" s="14" t="s">
        <v>158</v>
      </c>
      <c r="F49" s="14" t="s">
        <v>184</v>
      </c>
      <c r="G49" s="13" t="s">
        <v>18</v>
      </c>
      <c r="H49" s="14" t="s">
        <v>184</v>
      </c>
      <c r="I49" s="23">
        <v>83</v>
      </c>
      <c r="J49" s="19">
        <f t="shared" si="3"/>
        <v>77.63333333333334</v>
      </c>
      <c r="K49" s="22">
        <f>IF(J49,(SUMPRODUCT(($A$2:$A$449=A49)*($J$2:$J$449&gt;J49))+1),"")</f>
        <v>1</v>
      </c>
      <c r="L49" s="21" t="str">
        <f t="shared" si="5"/>
        <v>拟进入体检环节</v>
      </c>
    </row>
    <row r="50" spans="1:12" s="4" customFormat="1" ht="10.5" customHeight="1">
      <c r="A50" s="12" t="s">
        <v>180</v>
      </c>
      <c r="B50" s="13" t="s">
        <v>181</v>
      </c>
      <c r="C50" s="14" t="s">
        <v>185</v>
      </c>
      <c r="D50" s="14" t="s">
        <v>166</v>
      </c>
      <c r="E50" s="14" t="s">
        <v>169</v>
      </c>
      <c r="F50" s="14" t="s">
        <v>186</v>
      </c>
      <c r="G50" s="13" t="s">
        <v>18</v>
      </c>
      <c r="H50" s="14" t="s">
        <v>186</v>
      </c>
      <c r="I50" s="23">
        <v>87</v>
      </c>
      <c r="J50" s="19">
        <f t="shared" si="3"/>
        <v>76.73333333333332</v>
      </c>
      <c r="K50" s="22">
        <f>IF(J50,(SUMPRODUCT(($A$2:$A$449=A50)*($J$2:$J$449&gt;J50))+1),"")</f>
        <v>2</v>
      </c>
      <c r="L50" s="21" t="str">
        <f t="shared" si="5"/>
        <v>拟进入体检环节</v>
      </c>
    </row>
    <row r="51" spans="1:12" s="4" customFormat="1" ht="10.5" customHeight="1">
      <c r="A51" s="12" t="s">
        <v>180</v>
      </c>
      <c r="B51" s="13" t="s">
        <v>181</v>
      </c>
      <c r="C51" s="14" t="s">
        <v>187</v>
      </c>
      <c r="D51" s="14" t="s">
        <v>176</v>
      </c>
      <c r="E51" s="14" t="s">
        <v>188</v>
      </c>
      <c r="F51" s="14" t="s">
        <v>189</v>
      </c>
      <c r="G51" s="13" t="s">
        <v>18</v>
      </c>
      <c r="H51" s="14" t="s">
        <v>189</v>
      </c>
      <c r="I51" s="23">
        <v>81.6</v>
      </c>
      <c r="J51" s="19">
        <f t="shared" si="3"/>
        <v>74.39333333333333</v>
      </c>
      <c r="K51" s="22">
        <f>IF(J51,(SUMPRODUCT(($A$2:$A$449=A51)*($J$2:$J$449&gt;J51))+1),"")</f>
        <v>3</v>
      </c>
      <c r="L51" s="21" t="str">
        <f t="shared" si="5"/>
        <v>拟进入体检环节</v>
      </c>
    </row>
    <row r="52" spans="1:12" s="4" customFormat="1" ht="10.5" customHeight="1">
      <c r="A52" s="12" t="s">
        <v>180</v>
      </c>
      <c r="B52" s="13" t="s">
        <v>181</v>
      </c>
      <c r="C52" s="14" t="s">
        <v>190</v>
      </c>
      <c r="D52" s="14" t="s">
        <v>145</v>
      </c>
      <c r="E52" s="14" t="s">
        <v>170</v>
      </c>
      <c r="F52" s="14" t="s">
        <v>191</v>
      </c>
      <c r="G52" s="13" t="s">
        <v>18</v>
      </c>
      <c r="H52" s="14" t="s">
        <v>191</v>
      </c>
      <c r="I52" s="23">
        <v>80.2</v>
      </c>
      <c r="J52" s="19">
        <f t="shared" si="3"/>
        <v>73.38666666666666</v>
      </c>
      <c r="K52" s="22">
        <f>IF(J52,(SUMPRODUCT(($A$2:$A$449=A52)*($J$2:$J$449&gt;J52))+1),"")</f>
        <v>4</v>
      </c>
      <c r="L52" s="21">
        <f t="shared" si="5"/>
      </c>
    </row>
    <row r="53" spans="1:12" s="4" customFormat="1" ht="10.5" customHeight="1">
      <c r="A53" s="12" t="s">
        <v>180</v>
      </c>
      <c r="B53" s="13" t="s">
        <v>181</v>
      </c>
      <c r="C53" s="14" t="s">
        <v>192</v>
      </c>
      <c r="D53" s="14" t="s">
        <v>193</v>
      </c>
      <c r="E53" s="14" t="s">
        <v>42</v>
      </c>
      <c r="F53" s="14" t="s">
        <v>111</v>
      </c>
      <c r="G53" s="13" t="s">
        <v>18</v>
      </c>
      <c r="H53" s="14" t="s">
        <v>111</v>
      </c>
      <c r="I53" s="23">
        <v>79.8</v>
      </c>
      <c r="J53" s="19">
        <f t="shared" si="3"/>
        <v>72.38</v>
      </c>
      <c r="K53" s="22">
        <f>IF(J53,(SUMPRODUCT(($A$2:$A$449=A53)*($J$2:$J$449&gt;J53))+1),"")</f>
        <v>5</v>
      </c>
      <c r="L53" s="21">
        <f t="shared" si="5"/>
      </c>
    </row>
    <row r="54" spans="1:12" s="4" customFormat="1" ht="10.5" customHeight="1">
      <c r="A54" s="12" t="s">
        <v>180</v>
      </c>
      <c r="B54" s="13" t="s">
        <v>181</v>
      </c>
      <c r="C54" s="14" t="s">
        <v>194</v>
      </c>
      <c r="D54" s="14" t="s">
        <v>169</v>
      </c>
      <c r="E54" s="14" t="s">
        <v>102</v>
      </c>
      <c r="F54" s="14" t="s">
        <v>195</v>
      </c>
      <c r="G54" s="13" t="s">
        <v>18</v>
      </c>
      <c r="H54" s="14" t="s">
        <v>195</v>
      </c>
      <c r="I54" s="23">
        <v>79.8</v>
      </c>
      <c r="J54" s="19">
        <f t="shared" si="3"/>
        <v>71.61333333333333</v>
      </c>
      <c r="K54" s="22">
        <f>IF(J54,(SUMPRODUCT(($A$2:$A$449=A54)*($J$2:$J$449&gt;J54))+1),"")</f>
        <v>6</v>
      </c>
      <c r="L54" s="21">
        <f t="shared" si="5"/>
      </c>
    </row>
    <row r="55" spans="1:12" s="4" customFormat="1" ht="10.5" customHeight="1">
      <c r="A55" s="12" t="s">
        <v>180</v>
      </c>
      <c r="B55" s="13" t="s">
        <v>181</v>
      </c>
      <c r="C55" s="14" t="s">
        <v>196</v>
      </c>
      <c r="D55" s="14" t="s">
        <v>111</v>
      </c>
      <c r="E55" s="14" t="s">
        <v>197</v>
      </c>
      <c r="F55" s="14" t="s">
        <v>198</v>
      </c>
      <c r="G55" s="13" t="s">
        <v>18</v>
      </c>
      <c r="H55" s="14" t="s">
        <v>198</v>
      </c>
      <c r="I55" s="23">
        <v>75</v>
      </c>
      <c r="J55" s="19">
        <f t="shared" si="3"/>
        <v>68.5</v>
      </c>
      <c r="K55" s="22">
        <f>IF(J55,(SUMPRODUCT(($A$2:$A$449=A55)*($J$2:$J$449&gt;J55))+1),"")</f>
        <v>7</v>
      </c>
      <c r="L55" s="21">
        <f t="shared" si="5"/>
      </c>
    </row>
    <row r="56" spans="1:12" s="4" customFormat="1" ht="10.5" customHeight="1">
      <c r="A56" s="12" t="s">
        <v>180</v>
      </c>
      <c r="B56" s="13" t="s">
        <v>181</v>
      </c>
      <c r="C56" s="14" t="s">
        <v>199</v>
      </c>
      <c r="D56" s="14" t="s">
        <v>171</v>
      </c>
      <c r="E56" s="14" t="s">
        <v>200</v>
      </c>
      <c r="F56" s="14" t="s">
        <v>201</v>
      </c>
      <c r="G56" s="13" t="s">
        <v>18</v>
      </c>
      <c r="H56" s="14" t="s">
        <v>201</v>
      </c>
      <c r="I56" s="23">
        <v>75</v>
      </c>
      <c r="J56" s="19">
        <f t="shared" si="3"/>
        <v>66.83333333333334</v>
      </c>
      <c r="K56" s="22">
        <f>IF(J56,(SUMPRODUCT(($A$2:$A$449=A56)*($J$2:$J$449&gt;J56))+1),"")</f>
        <v>8</v>
      </c>
      <c r="L56" s="21">
        <f t="shared" si="5"/>
      </c>
    </row>
    <row r="57" spans="1:12" s="4" customFormat="1" ht="10.5" customHeight="1">
      <c r="A57" s="12" t="s">
        <v>180</v>
      </c>
      <c r="B57" s="13" t="s">
        <v>181</v>
      </c>
      <c r="C57" s="14" t="s">
        <v>202</v>
      </c>
      <c r="D57" s="14" t="s">
        <v>134</v>
      </c>
      <c r="E57" s="14" t="s">
        <v>203</v>
      </c>
      <c r="F57" s="14" t="s">
        <v>204</v>
      </c>
      <c r="G57" s="13" t="s">
        <v>18</v>
      </c>
      <c r="H57" s="14" t="s">
        <v>204</v>
      </c>
      <c r="I57" s="23">
        <v>72.8</v>
      </c>
      <c r="J57" s="19">
        <f t="shared" si="3"/>
        <v>66.28</v>
      </c>
      <c r="K57" s="22">
        <f>IF(J57,(SUMPRODUCT(($A$2:$A$449=A57)*($J$2:$J$449&gt;J57))+1),"")</f>
        <v>9</v>
      </c>
      <c r="L57" s="21">
        <f t="shared" si="5"/>
      </c>
    </row>
    <row r="58" spans="1:12" s="4" customFormat="1" ht="10.5" customHeight="1">
      <c r="A58" s="12" t="s">
        <v>205</v>
      </c>
      <c r="B58" s="13" t="s">
        <v>106</v>
      </c>
      <c r="C58" s="14" t="s">
        <v>206</v>
      </c>
      <c r="D58" s="14" t="s">
        <v>66</v>
      </c>
      <c r="E58" s="14" t="s">
        <v>207</v>
      </c>
      <c r="F58" s="14" t="s">
        <v>121</v>
      </c>
      <c r="G58" s="13" t="s">
        <v>18</v>
      </c>
      <c r="H58" s="14" t="s">
        <v>121</v>
      </c>
      <c r="I58" s="23">
        <v>81.2</v>
      </c>
      <c r="J58" s="19">
        <f t="shared" si="3"/>
        <v>81.78666666666666</v>
      </c>
      <c r="K58" s="22">
        <f>IF(J58,(SUMPRODUCT(($A$2:$A$449=A58)*($J$2:$J$449&gt;J58))+1),"")</f>
        <v>1</v>
      </c>
      <c r="L58" s="21" t="str">
        <f aca="true" t="shared" si="6" ref="L58:L63">IF(K58&lt;3,"拟进入体检环节","")</f>
        <v>拟进入体检环节</v>
      </c>
    </row>
    <row r="59" spans="1:12" s="4" customFormat="1" ht="10.5" customHeight="1">
      <c r="A59" s="12" t="s">
        <v>205</v>
      </c>
      <c r="B59" s="13" t="s">
        <v>106</v>
      </c>
      <c r="C59" s="14" t="s">
        <v>208</v>
      </c>
      <c r="D59" s="14" t="s">
        <v>209</v>
      </c>
      <c r="E59" s="14" t="s">
        <v>210</v>
      </c>
      <c r="F59" s="14" t="s">
        <v>211</v>
      </c>
      <c r="G59" s="13" t="s">
        <v>18</v>
      </c>
      <c r="H59" s="14" t="s">
        <v>211</v>
      </c>
      <c r="I59" s="23">
        <v>77.4</v>
      </c>
      <c r="J59" s="19">
        <f t="shared" si="3"/>
        <v>80.47333333333333</v>
      </c>
      <c r="K59" s="22">
        <f>IF(J59,(SUMPRODUCT(($A$2:$A$449=A59)*($J$2:$J$449&gt;J59))+1),"")</f>
        <v>2</v>
      </c>
      <c r="L59" s="21" t="str">
        <f t="shared" si="6"/>
        <v>拟进入体检环节</v>
      </c>
    </row>
    <row r="60" spans="1:12" s="4" customFormat="1" ht="10.5" customHeight="1">
      <c r="A60" s="12" t="s">
        <v>205</v>
      </c>
      <c r="B60" s="13" t="s">
        <v>106</v>
      </c>
      <c r="C60" s="14" t="s">
        <v>212</v>
      </c>
      <c r="D60" s="14" t="s">
        <v>51</v>
      </c>
      <c r="E60" s="14" t="s">
        <v>79</v>
      </c>
      <c r="F60" s="14" t="s">
        <v>213</v>
      </c>
      <c r="G60" s="13" t="s">
        <v>18</v>
      </c>
      <c r="H60" s="14" t="s">
        <v>213</v>
      </c>
      <c r="I60" s="23">
        <v>79.4</v>
      </c>
      <c r="J60" s="19">
        <f t="shared" si="3"/>
        <v>79.00666666666667</v>
      </c>
      <c r="K60" s="22">
        <f>IF(J60,(SUMPRODUCT(($A$2:$A$449=A60)*($J$2:$J$449&gt;J60))+1),"")</f>
        <v>3</v>
      </c>
      <c r="L60" s="21">
        <f t="shared" si="6"/>
      </c>
    </row>
    <row r="61" spans="1:12" s="4" customFormat="1" ht="10.5" customHeight="1">
      <c r="A61" s="12" t="s">
        <v>205</v>
      </c>
      <c r="B61" s="13" t="s">
        <v>106</v>
      </c>
      <c r="C61" s="14" t="s">
        <v>214</v>
      </c>
      <c r="D61" s="14" t="s">
        <v>78</v>
      </c>
      <c r="E61" s="14" t="s">
        <v>215</v>
      </c>
      <c r="F61" s="14" t="s">
        <v>216</v>
      </c>
      <c r="G61" s="13" t="s">
        <v>18</v>
      </c>
      <c r="H61" s="14" t="s">
        <v>216</v>
      </c>
      <c r="I61" s="23">
        <v>76</v>
      </c>
      <c r="J61" s="19">
        <f t="shared" si="3"/>
        <v>76.80000000000001</v>
      </c>
      <c r="K61" s="22">
        <f>IF(J61,(SUMPRODUCT(($A$2:$A$449=A61)*($J$2:$J$449&gt;J61))+1),"")</f>
        <v>4</v>
      </c>
      <c r="L61" s="21">
        <f t="shared" si="6"/>
      </c>
    </row>
    <row r="62" spans="1:12" s="4" customFormat="1" ht="10.5" customHeight="1">
      <c r="A62" s="12" t="s">
        <v>205</v>
      </c>
      <c r="B62" s="13" t="s">
        <v>106</v>
      </c>
      <c r="C62" s="14" t="s">
        <v>217</v>
      </c>
      <c r="D62" s="14" t="s">
        <v>21</v>
      </c>
      <c r="E62" s="14" t="s">
        <v>69</v>
      </c>
      <c r="F62" s="14" t="s">
        <v>218</v>
      </c>
      <c r="G62" s="16">
        <v>2</v>
      </c>
      <c r="H62" s="14" t="s">
        <v>219</v>
      </c>
      <c r="I62" s="23">
        <v>75.8</v>
      </c>
      <c r="J62" s="19">
        <f t="shared" si="3"/>
        <v>76.18</v>
      </c>
      <c r="K62" s="22">
        <f>IF(J62,(SUMPRODUCT(($A$2:$A$449=A62)*($J$2:$J$449&gt;J62))+1),"")</f>
        <v>5</v>
      </c>
      <c r="L62" s="21">
        <f t="shared" si="6"/>
      </c>
    </row>
    <row r="63" spans="1:12" s="4" customFormat="1" ht="10.5" customHeight="1">
      <c r="A63" s="12" t="s">
        <v>205</v>
      </c>
      <c r="B63" s="13" t="s">
        <v>106</v>
      </c>
      <c r="C63" s="14" t="s">
        <v>220</v>
      </c>
      <c r="D63" s="14" t="s">
        <v>153</v>
      </c>
      <c r="E63" s="14" t="s">
        <v>221</v>
      </c>
      <c r="F63" s="14" t="s">
        <v>143</v>
      </c>
      <c r="G63" s="13" t="s">
        <v>18</v>
      </c>
      <c r="H63" s="14" t="s">
        <v>143</v>
      </c>
      <c r="I63" s="23">
        <v>73.6</v>
      </c>
      <c r="J63" s="19">
        <f aca="true" t="shared" si="7" ref="J63:J89">IF(I63,((H63/1.2)*0.4+I63*0.6),"")</f>
        <v>75.39333333333333</v>
      </c>
      <c r="K63" s="22">
        <f>IF(J63,(SUMPRODUCT(($A$2:$A$449=A63)*($J$2:$J$449&gt;J63))+1),"")</f>
        <v>6</v>
      </c>
      <c r="L63" s="21">
        <f t="shared" si="6"/>
      </c>
    </row>
    <row r="64" spans="1:12" s="4" customFormat="1" ht="10.5" customHeight="1">
      <c r="A64" s="12" t="s">
        <v>222</v>
      </c>
      <c r="B64" s="13" t="s">
        <v>223</v>
      </c>
      <c r="C64" s="14" t="s">
        <v>224</v>
      </c>
      <c r="D64" s="14" t="s">
        <v>124</v>
      </c>
      <c r="E64" s="14" t="s">
        <v>75</v>
      </c>
      <c r="F64" s="14" t="s">
        <v>213</v>
      </c>
      <c r="G64" s="13" t="s">
        <v>18</v>
      </c>
      <c r="H64" s="14" t="s">
        <v>213</v>
      </c>
      <c r="I64" s="23">
        <v>84.4</v>
      </c>
      <c r="J64" s="19">
        <f t="shared" si="7"/>
        <v>82.00666666666667</v>
      </c>
      <c r="K64" s="20">
        <f>IF(J64,(SUMPRODUCT(($A$2:$A$449=A64)*($J$2:$J$449&gt;J64))+1),"")</f>
        <v>1</v>
      </c>
      <c r="L64" s="21" t="str">
        <f aca="true" t="shared" si="8" ref="L64:L90">IF(K64&lt;4,"拟进入体检环节","")</f>
        <v>拟进入体检环节</v>
      </c>
    </row>
    <row r="65" spans="1:12" s="4" customFormat="1" ht="10.5" customHeight="1">
      <c r="A65" s="12" t="s">
        <v>222</v>
      </c>
      <c r="B65" s="13" t="s">
        <v>223</v>
      </c>
      <c r="C65" s="14" t="s">
        <v>225</v>
      </c>
      <c r="D65" s="14" t="s">
        <v>159</v>
      </c>
      <c r="E65" s="14" t="s">
        <v>226</v>
      </c>
      <c r="F65" s="14" t="s">
        <v>227</v>
      </c>
      <c r="G65" s="13" t="s">
        <v>18</v>
      </c>
      <c r="H65" s="14" t="s">
        <v>227</v>
      </c>
      <c r="I65" s="23">
        <v>83.6</v>
      </c>
      <c r="J65" s="19">
        <f t="shared" si="7"/>
        <v>81.96000000000001</v>
      </c>
      <c r="K65" s="22">
        <f>IF(J65,(SUMPRODUCT(($A$2:$A$449=A65)*($J$2:$J$449&gt;J65))+1),"")</f>
        <v>2</v>
      </c>
      <c r="L65" s="21" t="str">
        <f t="shared" si="8"/>
        <v>拟进入体检环节</v>
      </c>
    </row>
    <row r="66" spans="1:12" s="4" customFormat="1" ht="10.5" customHeight="1">
      <c r="A66" s="12" t="s">
        <v>222</v>
      </c>
      <c r="B66" s="13" t="s">
        <v>223</v>
      </c>
      <c r="C66" s="14" t="s">
        <v>228</v>
      </c>
      <c r="D66" s="14" t="s">
        <v>142</v>
      </c>
      <c r="E66" s="14" t="s">
        <v>229</v>
      </c>
      <c r="F66" s="14" t="s">
        <v>230</v>
      </c>
      <c r="G66" s="13" t="s">
        <v>18</v>
      </c>
      <c r="H66" s="14" t="s">
        <v>230</v>
      </c>
      <c r="I66" s="23">
        <v>79.4</v>
      </c>
      <c r="J66" s="19">
        <f t="shared" si="7"/>
        <v>80.37333333333333</v>
      </c>
      <c r="K66" s="22">
        <f>IF(J66,(SUMPRODUCT(($A$2:$A$449=A66)*($J$2:$J$449&gt;J66))+1),"")</f>
        <v>3</v>
      </c>
      <c r="L66" s="21" t="str">
        <f t="shared" si="8"/>
        <v>拟进入体检环节</v>
      </c>
    </row>
    <row r="67" spans="1:12" s="4" customFormat="1" ht="10.5" customHeight="1">
      <c r="A67" s="12" t="s">
        <v>222</v>
      </c>
      <c r="B67" s="13" t="s">
        <v>223</v>
      </c>
      <c r="C67" s="14" t="s">
        <v>231</v>
      </c>
      <c r="D67" s="14" t="s">
        <v>69</v>
      </c>
      <c r="E67" s="14" t="s">
        <v>52</v>
      </c>
      <c r="F67" s="14" t="s">
        <v>232</v>
      </c>
      <c r="G67" s="13" t="s">
        <v>18</v>
      </c>
      <c r="H67" s="14" t="s">
        <v>232</v>
      </c>
      <c r="I67" s="23">
        <v>79</v>
      </c>
      <c r="J67" s="19">
        <f t="shared" si="7"/>
        <v>79.6</v>
      </c>
      <c r="K67" s="22">
        <f>IF(J67,(SUMPRODUCT(($A$2:$A$449=A67)*($J$2:$J$449&gt;J67))+1),"")</f>
        <v>4</v>
      </c>
      <c r="L67" s="21">
        <f t="shared" si="8"/>
      </c>
    </row>
    <row r="68" spans="1:12" s="4" customFormat="1" ht="10.5" customHeight="1">
      <c r="A68" s="12" t="s">
        <v>222</v>
      </c>
      <c r="B68" s="13" t="s">
        <v>223</v>
      </c>
      <c r="C68" s="14" t="s">
        <v>233</v>
      </c>
      <c r="D68" s="14" t="s">
        <v>21</v>
      </c>
      <c r="E68" s="14" t="s">
        <v>129</v>
      </c>
      <c r="F68" s="14" t="s">
        <v>234</v>
      </c>
      <c r="G68" s="13" t="s">
        <v>18</v>
      </c>
      <c r="H68" s="14" t="s">
        <v>234</v>
      </c>
      <c r="I68" s="23">
        <v>79.2</v>
      </c>
      <c r="J68" s="19">
        <f t="shared" si="7"/>
        <v>79.55333333333334</v>
      </c>
      <c r="K68" s="22">
        <f>IF(J68,(SUMPRODUCT(($A$2:$A$449=A68)*($J$2:$J$449&gt;J68))+1),"")</f>
        <v>5</v>
      </c>
      <c r="L68" s="21">
        <f t="shared" si="8"/>
      </c>
    </row>
    <row r="69" spans="1:12" s="4" customFormat="1" ht="10.5" customHeight="1">
      <c r="A69" s="12" t="s">
        <v>222</v>
      </c>
      <c r="B69" s="13" t="s">
        <v>223</v>
      </c>
      <c r="C69" s="14" t="s">
        <v>235</v>
      </c>
      <c r="D69" s="14" t="s">
        <v>128</v>
      </c>
      <c r="E69" s="14" t="s">
        <v>215</v>
      </c>
      <c r="F69" s="14" t="s">
        <v>149</v>
      </c>
      <c r="G69" s="13" t="s">
        <v>18</v>
      </c>
      <c r="H69" s="14" t="s">
        <v>149</v>
      </c>
      <c r="I69" s="23">
        <v>79.8</v>
      </c>
      <c r="J69" s="19">
        <f t="shared" si="7"/>
        <v>79.34666666666666</v>
      </c>
      <c r="K69" s="22">
        <f>IF(J69,(SUMPRODUCT(($A$2:$A$449=A69)*($J$2:$J$449&gt;J69))+1),"")</f>
        <v>6</v>
      </c>
      <c r="L69" s="21">
        <f t="shared" si="8"/>
      </c>
    </row>
    <row r="70" spans="1:12" s="4" customFormat="1" ht="10.5" customHeight="1">
      <c r="A70" s="12" t="s">
        <v>222</v>
      </c>
      <c r="B70" s="13" t="s">
        <v>223</v>
      </c>
      <c r="C70" s="14" t="s">
        <v>236</v>
      </c>
      <c r="D70" s="14" t="s">
        <v>128</v>
      </c>
      <c r="E70" s="14" t="s">
        <v>221</v>
      </c>
      <c r="F70" s="14" t="s">
        <v>237</v>
      </c>
      <c r="G70" s="13" t="s">
        <v>18</v>
      </c>
      <c r="H70" s="14" t="s">
        <v>237</v>
      </c>
      <c r="I70" s="23">
        <v>78.8</v>
      </c>
      <c r="J70" s="19">
        <f t="shared" si="7"/>
        <v>78.84666666666666</v>
      </c>
      <c r="K70" s="22">
        <f>IF(J70,(SUMPRODUCT(($A$2:$A$449=A70)*($J$2:$J$449&gt;J70))+1),"")</f>
        <v>7</v>
      </c>
      <c r="L70" s="21">
        <f t="shared" si="8"/>
      </c>
    </row>
    <row r="71" spans="1:12" s="4" customFormat="1" ht="10.5" customHeight="1">
      <c r="A71" s="12" t="s">
        <v>222</v>
      </c>
      <c r="B71" s="13" t="s">
        <v>223</v>
      </c>
      <c r="C71" s="14" t="s">
        <v>238</v>
      </c>
      <c r="D71" s="14" t="s">
        <v>39</v>
      </c>
      <c r="E71" s="14" t="s">
        <v>79</v>
      </c>
      <c r="F71" s="14" t="s">
        <v>16</v>
      </c>
      <c r="G71" s="13" t="s">
        <v>18</v>
      </c>
      <c r="H71" s="14" t="s">
        <v>16</v>
      </c>
      <c r="I71" s="23">
        <v>78.8</v>
      </c>
      <c r="J71" s="19">
        <f t="shared" si="7"/>
        <v>78.44666666666666</v>
      </c>
      <c r="K71" s="22">
        <f>IF(J71,(SUMPRODUCT(($A$2:$A$449=A71)*($J$2:$J$449&gt;J71))+1),"")</f>
        <v>8</v>
      </c>
      <c r="L71" s="21">
        <f t="shared" si="8"/>
      </c>
    </row>
    <row r="72" spans="1:12" s="4" customFormat="1" ht="10.5" customHeight="1">
      <c r="A72" s="12" t="s">
        <v>222</v>
      </c>
      <c r="B72" s="13" t="s">
        <v>239</v>
      </c>
      <c r="C72" s="14" t="s">
        <v>240</v>
      </c>
      <c r="D72" s="14" t="s">
        <v>138</v>
      </c>
      <c r="E72" s="14" t="s">
        <v>91</v>
      </c>
      <c r="F72" s="14" t="s">
        <v>16</v>
      </c>
      <c r="G72" s="13" t="s">
        <v>18</v>
      </c>
      <c r="H72" s="14" t="s">
        <v>16</v>
      </c>
      <c r="I72" s="23">
        <v>77.2</v>
      </c>
      <c r="J72" s="19">
        <f t="shared" si="7"/>
        <v>77.48666666666668</v>
      </c>
      <c r="K72" s="22">
        <f>IF(J72,(SUMPRODUCT(($A$2:$A$449=A72)*($J$2:$J$449&gt;J72))+1),"")</f>
        <v>9</v>
      </c>
      <c r="L72" s="21">
        <f t="shared" si="8"/>
      </c>
    </row>
    <row r="73" spans="1:12" s="4" customFormat="1" ht="10.5" customHeight="1">
      <c r="A73" s="12" t="s">
        <v>222</v>
      </c>
      <c r="B73" s="13" t="s">
        <v>223</v>
      </c>
      <c r="C73" s="14" t="s">
        <v>241</v>
      </c>
      <c r="D73" s="14" t="s">
        <v>78</v>
      </c>
      <c r="E73" s="14" t="s">
        <v>79</v>
      </c>
      <c r="F73" s="14" t="s">
        <v>80</v>
      </c>
      <c r="G73" s="13" t="s">
        <v>18</v>
      </c>
      <c r="H73" s="14" t="s">
        <v>80</v>
      </c>
      <c r="I73" s="23">
        <v>75.4</v>
      </c>
      <c r="J73" s="19">
        <f t="shared" si="7"/>
        <v>76.74000000000001</v>
      </c>
      <c r="K73" s="22">
        <f>IF(J73,(SUMPRODUCT(($A$2:$A$449=A73)*($J$2:$J$449&gt;J73))+1),"")</f>
        <v>10</v>
      </c>
      <c r="L73" s="21">
        <f t="shared" si="8"/>
      </c>
    </row>
    <row r="74" spans="1:12" s="4" customFormat="1" ht="10.5" customHeight="1">
      <c r="A74" s="12" t="s">
        <v>242</v>
      </c>
      <c r="B74" s="13" t="s">
        <v>243</v>
      </c>
      <c r="C74" s="14" t="s">
        <v>244</v>
      </c>
      <c r="D74" s="14" t="s">
        <v>15</v>
      </c>
      <c r="E74" s="14" t="s">
        <v>129</v>
      </c>
      <c r="F74" s="14" t="s">
        <v>245</v>
      </c>
      <c r="G74" s="13" t="s">
        <v>18</v>
      </c>
      <c r="H74" s="14" t="s">
        <v>245</v>
      </c>
      <c r="I74" s="23">
        <v>88.5</v>
      </c>
      <c r="J74" s="19">
        <f t="shared" si="7"/>
        <v>84.80000000000001</v>
      </c>
      <c r="K74" s="20">
        <f>IF(J74,(SUMPRODUCT(($A$2:$A$449=A74)*($J$2:$J$449&gt;J74))+1),"")</f>
        <v>1</v>
      </c>
      <c r="L74" s="21" t="str">
        <f t="shared" si="8"/>
        <v>拟进入体检环节</v>
      </c>
    </row>
    <row r="75" spans="1:12" s="4" customFormat="1" ht="10.5" customHeight="1">
      <c r="A75" s="12" t="s">
        <v>242</v>
      </c>
      <c r="B75" s="13" t="s">
        <v>243</v>
      </c>
      <c r="C75" s="14" t="s">
        <v>246</v>
      </c>
      <c r="D75" s="14" t="s">
        <v>118</v>
      </c>
      <c r="E75" s="14" t="s">
        <v>69</v>
      </c>
      <c r="F75" s="14" t="s">
        <v>141</v>
      </c>
      <c r="G75" s="13" t="s">
        <v>18</v>
      </c>
      <c r="H75" s="14" t="s">
        <v>141</v>
      </c>
      <c r="I75" s="23">
        <v>87.8</v>
      </c>
      <c r="J75" s="19">
        <f t="shared" si="7"/>
        <v>81.51333333333334</v>
      </c>
      <c r="K75" s="22">
        <f>IF(J75,(SUMPRODUCT(($A$2:$A$449=A75)*($J$2:$J$449&gt;J75))+1),"")</f>
        <v>2</v>
      </c>
      <c r="L75" s="21" t="str">
        <f t="shared" si="8"/>
        <v>拟进入体检环节</v>
      </c>
    </row>
    <row r="76" spans="1:12" s="4" customFormat="1" ht="10.5" customHeight="1">
      <c r="A76" s="12" t="s">
        <v>242</v>
      </c>
      <c r="B76" s="13" t="s">
        <v>243</v>
      </c>
      <c r="C76" s="14" t="s">
        <v>247</v>
      </c>
      <c r="D76" s="14" t="s">
        <v>141</v>
      </c>
      <c r="E76" s="14" t="s">
        <v>248</v>
      </c>
      <c r="F76" s="14" t="s">
        <v>249</v>
      </c>
      <c r="G76" s="13" t="s">
        <v>18</v>
      </c>
      <c r="H76" s="14" t="s">
        <v>249</v>
      </c>
      <c r="I76" s="23">
        <v>84.4</v>
      </c>
      <c r="J76" s="19">
        <f t="shared" si="7"/>
        <v>81.17333333333333</v>
      </c>
      <c r="K76" s="22">
        <f>IF(J76,(SUMPRODUCT(($A$2:$A$449=A76)*($J$2:$J$449&gt;J76))+1),"")</f>
        <v>3</v>
      </c>
      <c r="L76" s="21" t="str">
        <f t="shared" si="8"/>
        <v>拟进入体检环节</v>
      </c>
    </row>
    <row r="77" spans="1:12" s="4" customFormat="1" ht="10.5" customHeight="1">
      <c r="A77" s="12" t="s">
        <v>242</v>
      </c>
      <c r="B77" s="13" t="s">
        <v>243</v>
      </c>
      <c r="C77" s="14" t="s">
        <v>250</v>
      </c>
      <c r="D77" s="14" t="s">
        <v>15</v>
      </c>
      <c r="E77" s="14" t="s">
        <v>16</v>
      </c>
      <c r="F77" s="14" t="s">
        <v>17</v>
      </c>
      <c r="G77" s="13" t="s">
        <v>18</v>
      </c>
      <c r="H77" s="14" t="s">
        <v>17</v>
      </c>
      <c r="I77" s="23">
        <v>84.4</v>
      </c>
      <c r="J77" s="19">
        <f t="shared" si="7"/>
        <v>80.74000000000001</v>
      </c>
      <c r="K77" s="22">
        <f>IF(J77,(SUMPRODUCT(($A$2:$A$449=A77)*($J$2:$J$449&gt;J77))+1),"")</f>
        <v>4</v>
      </c>
      <c r="L77" s="21">
        <f t="shared" si="8"/>
      </c>
    </row>
    <row r="78" spans="1:12" s="4" customFormat="1" ht="10.5" customHeight="1">
      <c r="A78" s="12" t="s">
        <v>242</v>
      </c>
      <c r="B78" s="13" t="s">
        <v>243</v>
      </c>
      <c r="C78" s="14" t="s">
        <v>251</v>
      </c>
      <c r="D78" s="14" t="s">
        <v>193</v>
      </c>
      <c r="E78" s="14" t="s">
        <v>229</v>
      </c>
      <c r="F78" s="14" t="s">
        <v>252</v>
      </c>
      <c r="G78" s="13" t="s">
        <v>18</v>
      </c>
      <c r="H78" s="14" t="s">
        <v>252</v>
      </c>
      <c r="I78" s="23">
        <v>86.6</v>
      </c>
      <c r="J78" s="19">
        <f t="shared" si="7"/>
        <v>79.76</v>
      </c>
      <c r="K78" s="22">
        <f>IF(J78,(SUMPRODUCT(($A$2:$A$449=A78)*($J$2:$J$449&gt;J78))+1),"")</f>
        <v>5</v>
      </c>
      <c r="L78" s="21">
        <f t="shared" si="8"/>
      </c>
    </row>
    <row r="79" spans="1:12" s="4" customFormat="1" ht="10.5" customHeight="1">
      <c r="A79" s="12" t="s">
        <v>242</v>
      </c>
      <c r="B79" s="13" t="s">
        <v>243</v>
      </c>
      <c r="C79" s="14" t="s">
        <v>253</v>
      </c>
      <c r="D79" s="14" t="s">
        <v>124</v>
      </c>
      <c r="E79" s="14" t="s">
        <v>153</v>
      </c>
      <c r="F79" s="14" t="s">
        <v>254</v>
      </c>
      <c r="G79" s="13" t="s">
        <v>18</v>
      </c>
      <c r="H79" s="14" t="s">
        <v>254</v>
      </c>
      <c r="I79" s="23">
        <v>81.6</v>
      </c>
      <c r="J79" s="19">
        <f t="shared" si="7"/>
        <v>77.52666666666667</v>
      </c>
      <c r="K79" s="22">
        <f>IF(J79,(SUMPRODUCT(($A$2:$A$449=A79)*($J$2:$J$449&gt;J79))+1),"")</f>
        <v>6</v>
      </c>
      <c r="L79" s="21">
        <f t="shared" si="8"/>
      </c>
    </row>
    <row r="80" spans="1:12" s="4" customFormat="1" ht="10.5" customHeight="1">
      <c r="A80" s="12" t="s">
        <v>242</v>
      </c>
      <c r="B80" s="13" t="s">
        <v>243</v>
      </c>
      <c r="C80" s="14" t="s">
        <v>255</v>
      </c>
      <c r="D80" s="14" t="s">
        <v>256</v>
      </c>
      <c r="E80" s="14" t="s">
        <v>24</v>
      </c>
      <c r="F80" s="14" t="s">
        <v>15</v>
      </c>
      <c r="G80" s="13" t="s">
        <v>18</v>
      </c>
      <c r="H80" s="14" t="s">
        <v>15</v>
      </c>
      <c r="I80" s="23">
        <v>80.4</v>
      </c>
      <c r="J80" s="19">
        <f t="shared" si="7"/>
        <v>76.74000000000001</v>
      </c>
      <c r="K80" s="22">
        <f>IF(J80,(SUMPRODUCT(($A$2:$A$449=A80)*($J$2:$J$449&gt;J80))+1),"")</f>
        <v>7</v>
      </c>
      <c r="L80" s="21">
        <f t="shared" si="8"/>
      </c>
    </row>
    <row r="81" spans="1:12" s="4" customFormat="1" ht="10.5" customHeight="1">
      <c r="A81" s="12" t="s">
        <v>242</v>
      </c>
      <c r="B81" s="13" t="s">
        <v>243</v>
      </c>
      <c r="C81" s="14" t="s">
        <v>257</v>
      </c>
      <c r="D81" s="14" t="s">
        <v>170</v>
      </c>
      <c r="E81" s="14" t="s">
        <v>63</v>
      </c>
      <c r="F81" s="14" t="s">
        <v>258</v>
      </c>
      <c r="G81" s="13" t="s">
        <v>18</v>
      </c>
      <c r="H81" s="14" t="s">
        <v>258</v>
      </c>
      <c r="I81" s="23">
        <v>82</v>
      </c>
      <c r="J81" s="19">
        <f t="shared" si="7"/>
        <v>76.06666666666666</v>
      </c>
      <c r="K81" s="22">
        <f>IF(J81,(SUMPRODUCT(($A$2:$A$449=A81)*($J$2:$J$449&gt;J81))+1),"")</f>
        <v>8</v>
      </c>
      <c r="L81" s="21">
        <f t="shared" si="8"/>
      </c>
    </row>
    <row r="82" spans="1:12" s="4" customFormat="1" ht="10.5" customHeight="1">
      <c r="A82" s="12" t="s">
        <v>242</v>
      </c>
      <c r="B82" s="13" t="s">
        <v>243</v>
      </c>
      <c r="C82" s="14" t="s">
        <v>259</v>
      </c>
      <c r="D82" s="14" t="s">
        <v>32</v>
      </c>
      <c r="E82" s="14" t="s">
        <v>66</v>
      </c>
      <c r="F82" s="14" t="s">
        <v>260</v>
      </c>
      <c r="G82" s="13" t="s">
        <v>18</v>
      </c>
      <c r="H82" s="14" t="s">
        <v>260</v>
      </c>
      <c r="I82" s="23">
        <v>75.2</v>
      </c>
      <c r="J82" s="19">
        <f t="shared" si="7"/>
        <v>71.58666666666667</v>
      </c>
      <c r="K82" s="22">
        <f>IF(J82,(SUMPRODUCT(($A$2:$A$449=A82)*($J$2:$J$449&gt;J82))+1),"")</f>
        <v>9</v>
      </c>
      <c r="L82" s="21">
        <f t="shared" si="8"/>
      </c>
    </row>
    <row r="83" spans="1:12" s="4" customFormat="1" ht="10.5" customHeight="1">
      <c r="A83" s="12" t="s">
        <v>261</v>
      </c>
      <c r="B83" s="13" t="s">
        <v>27</v>
      </c>
      <c r="C83" s="14" t="s">
        <v>262</v>
      </c>
      <c r="D83" s="14" t="s">
        <v>63</v>
      </c>
      <c r="E83" s="14" t="s">
        <v>256</v>
      </c>
      <c r="F83" s="14" t="s">
        <v>263</v>
      </c>
      <c r="G83" s="13" t="s">
        <v>18</v>
      </c>
      <c r="H83" s="14" t="s">
        <v>263</v>
      </c>
      <c r="I83" s="18">
        <v>76.6</v>
      </c>
      <c r="J83" s="19">
        <f t="shared" si="7"/>
        <v>72.56</v>
      </c>
      <c r="K83" s="22">
        <f>IF(J83,(SUMPRODUCT(($A$2:$A$449=A83)*($J$2:$J$449&gt;J83))+1),"")</f>
        <v>1</v>
      </c>
      <c r="L83" s="21" t="str">
        <f t="shared" si="8"/>
        <v>拟进入体检环节</v>
      </c>
    </row>
    <row r="84" spans="1:12" s="4" customFormat="1" ht="10.5" customHeight="1">
      <c r="A84" s="12" t="s">
        <v>261</v>
      </c>
      <c r="B84" s="13" t="s">
        <v>27</v>
      </c>
      <c r="C84" s="14" t="s">
        <v>264</v>
      </c>
      <c r="D84" s="14" t="s">
        <v>102</v>
      </c>
      <c r="E84" s="14" t="s">
        <v>229</v>
      </c>
      <c r="F84" s="14" t="s">
        <v>66</v>
      </c>
      <c r="G84" s="13" t="s">
        <v>18</v>
      </c>
      <c r="H84" s="14" t="s">
        <v>66</v>
      </c>
      <c r="I84" s="18">
        <v>73</v>
      </c>
      <c r="J84" s="19">
        <f t="shared" si="7"/>
        <v>72.46666666666667</v>
      </c>
      <c r="K84" s="22">
        <f>IF(J84,(SUMPRODUCT(($A$2:$A$449=A84)*($J$2:$J$449&gt;J84))+1),"")</f>
        <v>2</v>
      </c>
      <c r="L84" s="21" t="str">
        <f t="shared" si="8"/>
        <v>拟进入体检环节</v>
      </c>
    </row>
    <row r="85" spans="1:12" s="4" customFormat="1" ht="10.5" customHeight="1">
      <c r="A85" s="12" t="s">
        <v>261</v>
      </c>
      <c r="B85" s="13" t="s">
        <v>27</v>
      </c>
      <c r="C85" s="14" t="s">
        <v>265</v>
      </c>
      <c r="D85" s="14" t="s">
        <v>102</v>
      </c>
      <c r="E85" s="14" t="s">
        <v>42</v>
      </c>
      <c r="F85" s="14" t="s">
        <v>266</v>
      </c>
      <c r="G85" s="13" t="s">
        <v>18</v>
      </c>
      <c r="H85" s="14" t="s">
        <v>266</v>
      </c>
      <c r="I85" s="18">
        <v>76.6</v>
      </c>
      <c r="J85" s="19">
        <f t="shared" si="7"/>
        <v>71.32666666666665</v>
      </c>
      <c r="K85" s="22">
        <f>IF(J85,(SUMPRODUCT(($A$2:$A$449=A85)*($J$2:$J$449&gt;J85))+1),"")</f>
        <v>3</v>
      </c>
      <c r="L85" s="21" t="str">
        <f t="shared" si="8"/>
        <v>拟进入体检环节</v>
      </c>
    </row>
    <row r="86" spans="1:12" s="4" customFormat="1" ht="10.5" customHeight="1">
      <c r="A86" s="12" t="s">
        <v>261</v>
      </c>
      <c r="B86" s="13" t="s">
        <v>27</v>
      </c>
      <c r="C86" s="14" t="s">
        <v>267</v>
      </c>
      <c r="D86" s="14" t="s">
        <v>80</v>
      </c>
      <c r="E86" s="14" t="s">
        <v>193</v>
      </c>
      <c r="F86" s="14" t="s">
        <v>268</v>
      </c>
      <c r="G86" s="13" t="s">
        <v>18</v>
      </c>
      <c r="H86" s="14" t="s">
        <v>268</v>
      </c>
      <c r="I86" s="18">
        <v>75.4</v>
      </c>
      <c r="J86" s="19">
        <f t="shared" si="7"/>
        <v>70.14000000000001</v>
      </c>
      <c r="K86" s="22">
        <f>IF(J86,(SUMPRODUCT(($A$2:$A$449=A86)*($J$2:$J$449&gt;J86))+1),"")</f>
        <v>4</v>
      </c>
      <c r="L86" s="21">
        <f t="shared" si="8"/>
      </c>
    </row>
    <row r="87" spans="1:12" s="4" customFormat="1" ht="10.5" customHeight="1">
      <c r="A87" s="12" t="s">
        <v>261</v>
      </c>
      <c r="B87" s="13" t="s">
        <v>27</v>
      </c>
      <c r="C87" s="14" t="s">
        <v>269</v>
      </c>
      <c r="D87" s="14" t="s">
        <v>171</v>
      </c>
      <c r="E87" s="14" t="s">
        <v>42</v>
      </c>
      <c r="F87" s="14" t="s">
        <v>270</v>
      </c>
      <c r="G87" s="13" t="s">
        <v>18</v>
      </c>
      <c r="H87" s="14" t="s">
        <v>270</v>
      </c>
      <c r="I87" s="18">
        <v>69.6</v>
      </c>
      <c r="J87" s="19">
        <f t="shared" si="7"/>
        <v>67.79333333333332</v>
      </c>
      <c r="K87" s="22">
        <f>IF(J87,(SUMPRODUCT(($A$2:$A$449=A87)*($J$2:$J$449&gt;J87))+1),"")</f>
        <v>5</v>
      </c>
      <c r="L87" s="21">
        <f t="shared" si="8"/>
      </c>
    </row>
    <row r="88" spans="1:12" s="4" customFormat="1" ht="10.5" customHeight="1">
      <c r="A88" s="12" t="s">
        <v>261</v>
      </c>
      <c r="B88" s="13" t="s">
        <v>27</v>
      </c>
      <c r="C88" s="14" t="s">
        <v>271</v>
      </c>
      <c r="D88" s="14" t="s">
        <v>96</v>
      </c>
      <c r="E88" s="14" t="s">
        <v>171</v>
      </c>
      <c r="F88" s="14" t="s">
        <v>272</v>
      </c>
      <c r="G88" s="13" t="s">
        <v>18</v>
      </c>
      <c r="H88" s="14" t="s">
        <v>272</v>
      </c>
      <c r="I88" s="18">
        <v>71</v>
      </c>
      <c r="J88" s="19">
        <f t="shared" si="7"/>
        <v>66.4</v>
      </c>
      <c r="K88" s="22">
        <f>IF(J88,(SUMPRODUCT(($A$2:$A$449=A88)*($J$2:$J$449&gt;J88))+1),"")</f>
        <v>6</v>
      </c>
      <c r="L88" s="21">
        <f t="shared" si="8"/>
      </c>
    </row>
    <row r="89" spans="1:12" s="4" customFormat="1" ht="10.5" customHeight="1">
      <c r="A89" s="12" t="s">
        <v>261</v>
      </c>
      <c r="B89" s="13" t="s">
        <v>27</v>
      </c>
      <c r="C89" s="14" t="s">
        <v>273</v>
      </c>
      <c r="D89" s="14" t="s">
        <v>274</v>
      </c>
      <c r="E89" s="14" t="s">
        <v>201</v>
      </c>
      <c r="F89" s="14" t="s">
        <v>275</v>
      </c>
      <c r="G89" s="13" t="s">
        <v>18</v>
      </c>
      <c r="H89" s="14" t="s">
        <v>275</v>
      </c>
      <c r="I89" s="18">
        <v>63.6</v>
      </c>
      <c r="J89" s="19">
        <f t="shared" si="7"/>
        <v>62.06</v>
      </c>
      <c r="K89" s="22">
        <f>IF(J89,(SUMPRODUCT(($A$2:$A$449=A89)*($J$2:$J$449&gt;J89))+1),"")</f>
        <v>7</v>
      </c>
      <c r="L89" s="21">
        <f t="shared" si="8"/>
      </c>
    </row>
    <row r="90" spans="1:12" s="4" customFormat="1" ht="10.5" customHeight="1">
      <c r="A90" s="12" t="s">
        <v>261</v>
      </c>
      <c r="B90" s="13" t="s">
        <v>27</v>
      </c>
      <c r="C90" s="14" t="s">
        <v>276</v>
      </c>
      <c r="D90" s="14" t="s">
        <v>95</v>
      </c>
      <c r="E90" s="14" t="s">
        <v>99</v>
      </c>
      <c r="F90" s="14" t="s">
        <v>277</v>
      </c>
      <c r="G90" s="13" t="s">
        <v>18</v>
      </c>
      <c r="H90" s="14" t="s">
        <v>277</v>
      </c>
      <c r="I90" s="25" t="s">
        <v>122</v>
      </c>
      <c r="J90" s="19"/>
      <c r="K90" s="12">
        <f>IF(J90,(SUMPRODUCT(($A$2:$A$449=A90)*($J$2:$J$449&gt;J90))+1),"")</f>
      </c>
      <c r="L90" s="21">
        <f t="shared" si="8"/>
      </c>
    </row>
    <row r="91" spans="1:12" s="4" customFormat="1" ht="10.5" customHeight="1">
      <c r="A91" s="12" t="s">
        <v>278</v>
      </c>
      <c r="B91" s="13" t="s">
        <v>82</v>
      </c>
      <c r="C91" s="14" t="s">
        <v>279</v>
      </c>
      <c r="D91" s="14" t="s">
        <v>280</v>
      </c>
      <c r="E91" s="14" t="s">
        <v>142</v>
      </c>
      <c r="F91" s="14" t="s">
        <v>281</v>
      </c>
      <c r="G91" s="13" t="s">
        <v>18</v>
      </c>
      <c r="H91" s="14" t="s">
        <v>281</v>
      </c>
      <c r="I91" s="23">
        <v>84.2</v>
      </c>
      <c r="J91" s="19">
        <f>IF(I91,((H91/1.2)*0.4+I91*0.6),"")</f>
        <v>79.82000000000001</v>
      </c>
      <c r="K91" s="22">
        <f>IF(J91,(SUMPRODUCT(($A$2:$A$449=A91)*($J$2:$J$449&gt;J91))+1),"")</f>
        <v>1</v>
      </c>
      <c r="L91" s="21" t="str">
        <f aca="true" t="shared" si="9" ref="L91:L96">IF(K91&lt;2,"拟进入体检环节","")</f>
        <v>拟进入体检环节</v>
      </c>
    </row>
    <row r="92" spans="1:12" s="4" customFormat="1" ht="10.5" customHeight="1">
      <c r="A92" s="12" t="s">
        <v>278</v>
      </c>
      <c r="B92" s="13" t="s">
        <v>82</v>
      </c>
      <c r="C92" s="14" t="s">
        <v>282</v>
      </c>
      <c r="D92" s="14" t="s">
        <v>98</v>
      </c>
      <c r="E92" s="14" t="s">
        <v>141</v>
      </c>
      <c r="F92" s="14" t="s">
        <v>160</v>
      </c>
      <c r="G92" s="13" t="s">
        <v>18</v>
      </c>
      <c r="H92" s="14" t="s">
        <v>160</v>
      </c>
      <c r="I92" s="23">
        <v>76.6</v>
      </c>
      <c r="J92" s="19">
        <f>IF(I92,((H92/1.2)*0.4+I92*0.6),"")</f>
        <v>72.92666666666666</v>
      </c>
      <c r="K92" s="22">
        <f>IF(J92,(SUMPRODUCT(($A$2:$A$449=A92)*($J$2:$J$449&gt;J92))+1),"")</f>
        <v>2</v>
      </c>
      <c r="L92" s="21">
        <f t="shared" si="9"/>
      </c>
    </row>
    <row r="93" spans="1:12" s="4" customFormat="1" ht="10.5" customHeight="1">
      <c r="A93" s="12" t="s">
        <v>278</v>
      </c>
      <c r="B93" s="13" t="s">
        <v>82</v>
      </c>
      <c r="C93" s="14" t="s">
        <v>283</v>
      </c>
      <c r="D93" s="14" t="s">
        <v>256</v>
      </c>
      <c r="E93" s="14" t="s">
        <v>39</v>
      </c>
      <c r="F93" s="14" t="s">
        <v>159</v>
      </c>
      <c r="G93" s="13" t="s">
        <v>18</v>
      </c>
      <c r="H93" s="14" t="s">
        <v>159</v>
      </c>
      <c r="I93" s="25" t="s">
        <v>122</v>
      </c>
      <c r="J93" s="19"/>
      <c r="K93" s="12">
        <f>IF(J93,(SUMPRODUCT(($A$2:$A$449=A93)*($J$2:$J$449&gt;J93))+1),"")</f>
      </c>
      <c r="L93" s="21">
        <f t="shared" si="9"/>
      </c>
    </row>
    <row r="94" spans="1:12" s="4" customFormat="1" ht="10.5" customHeight="1">
      <c r="A94" s="12" t="s">
        <v>284</v>
      </c>
      <c r="B94" s="13" t="s">
        <v>285</v>
      </c>
      <c r="C94" s="14" t="s">
        <v>286</v>
      </c>
      <c r="D94" s="14" t="s">
        <v>287</v>
      </c>
      <c r="E94" s="14" t="s">
        <v>169</v>
      </c>
      <c r="F94" s="14" t="s">
        <v>288</v>
      </c>
      <c r="G94" s="13" t="s">
        <v>18</v>
      </c>
      <c r="H94" s="14" t="s">
        <v>288</v>
      </c>
      <c r="I94" s="23">
        <v>75.8</v>
      </c>
      <c r="J94" s="19">
        <f aca="true" t="shared" si="10" ref="J94:J137">IF(I94,((H94/1.2)*0.4+I94*0.6),"")</f>
        <v>68.94666666666666</v>
      </c>
      <c r="K94" s="20">
        <f>IF(J94,(SUMPRODUCT(($A$2:$A$449=A94)*($J$2:$J$449&gt;J94))+1),"")</f>
        <v>1</v>
      </c>
      <c r="L94" s="21" t="str">
        <f t="shared" si="9"/>
        <v>拟进入体检环节</v>
      </c>
    </row>
    <row r="95" spans="1:12" s="4" customFormat="1" ht="10.5" customHeight="1">
      <c r="A95" s="12" t="s">
        <v>284</v>
      </c>
      <c r="B95" s="13" t="s">
        <v>285</v>
      </c>
      <c r="C95" s="14" t="s">
        <v>289</v>
      </c>
      <c r="D95" s="14" t="s">
        <v>290</v>
      </c>
      <c r="E95" s="14" t="s">
        <v>38</v>
      </c>
      <c r="F95" s="14" t="s">
        <v>291</v>
      </c>
      <c r="G95" s="13" t="s">
        <v>18</v>
      </c>
      <c r="H95" s="14" t="s">
        <v>291</v>
      </c>
      <c r="I95" s="23">
        <v>75.8</v>
      </c>
      <c r="J95" s="19">
        <f t="shared" si="10"/>
        <v>68.24666666666667</v>
      </c>
      <c r="K95" s="22">
        <f>IF(J95,(SUMPRODUCT(($A$2:$A$449=A95)*($J$2:$J$449&gt;J95))+1),"")</f>
        <v>2</v>
      </c>
      <c r="L95" s="21">
        <f t="shared" si="9"/>
      </c>
    </row>
    <row r="96" spans="1:12" s="4" customFormat="1" ht="10.5" customHeight="1">
      <c r="A96" s="12" t="s">
        <v>284</v>
      </c>
      <c r="B96" s="13" t="s">
        <v>285</v>
      </c>
      <c r="C96" s="14" t="s">
        <v>292</v>
      </c>
      <c r="D96" s="14" t="s">
        <v>280</v>
      </c>
      <c r="E96" s="14" t="s">
        <v>32</v>
      </c>
      <c r="F96" s="14" t="s">
        <v>198</v>
      </c>
      <c r="G96" s="13" t="s">
        <v>18</v>
      </c>
      <c r="H96" s="14" t="s">
        <v>198</v>
      </c>
      <c r="I96" s="23">
        <v>73.8</v>
      </c>
      <c r="J96" s="19">
        <f t="shared" si="10"/>
        <v>67.78</v>
      </c>
      <c r="K96" s="22">
        <f>IF(J96,(SUMPRODUCT(($A$2:$A$449=A96)*($J$2:$J$449&gt;J96))+1),"")</f>
        <v>3</v>
      </c>
      <c r="L96" s="21">
        <f t="shared" si="9"/>
      </c>
    </row>
    <row r="97" spans="1:12" s="4" customFormat="1" ht="10.5" customHeight="1">
      <c r="A97" s="12" t="s">
        <v>293</v>
      </c>
      <c r="B97" s="13" t="s">
        <v>36</v>
      </c>
      <c r="C97" s="14" t="s">
        <v>294</v>
      </c>
      <c r="D97" s="14" t="s">
        <v>153</v>
      </c>
      <c r="E97" s="14" t="s">
        <v>88</v>
      </c>
      <c r="F97" s="14" t="s">
        <v>295</v>
      </c>
      <c r="G97" s="13" t="s">
        <v>18</v>
      </c>
      <c r="H97" s="14" t="s">
        <v>295</v>
      </c>
      <c r="I97" s="23">
        <v>80.1</v>
      </c>
      <c r="J97" s="19">
        <f t="shared" si="10"/>
        <v>79.79333333333334</v>
      </c>
      <c r="K97" s="22">
        <f>IF(J97,(SUMPRODUCT(($A$2:$A$449=A97)*($J$2:$J$449&gt;J97))+1),"")</f>
        <v>1</v>
      </c>
      <c r="L97" s="21" t="str">
        <f aca="true" t="shared" si="11" ref="L97:L107">IF(K97&lt;3,"拟进入体检环节","")</f>
        <v>拟进入体检环节</v>
      </c>
    </row>
    <row r="98" spans="1:12" s="4" customFormat="1" ht="10.5" customHeight="1">
      <c r="A98" s="12" t="s">
        <v>293</v>
      </c>
      <c r="B98" s="13" t="s">
        <v>36</v>
      </c>
      <c r="C98" s="14" t="s">
        <v>296</v>
      </c>
      <c r="D98" s="14" t="s">
        <v>134</v>
      </c>
      <c r="E98" s="14" t="s">
        <v>63</v>
      </c>
      <c r="F98" s="14" t="s">
        <v>252</v>
      </c>
      <c r="G98" s="13" t="s">
        <v>18</v>
      </c>
      <c r="H98" s="14" t="s">
        <v>252</v>
      </c>
      <c r="I98" s="23">
        <v>76.2</v>
      </c>
      <c r="J98" s="19">
        <f t="shared" si="10"/>
        <v>73.52000000000001</v>
      </c>
      <c r="K98" s="22">
        <f>IF(J98,(SUMPRODUCT(($A$2:$A$449=A98)*($J$2:$J$449&gt;J98))+1),"")</f>
        <v>2</v>
      </c>
      <c r="L98" s="21" t="str">
        <f t="shared" si="11"/>
        <v>拟进入体检环节</v>
      </c>
    </row>
    <row r="99" spans="1:12" s="4" customFormat="1" ht="10.5" customHeight="1">
      <c r="A99" s="12" t="s">
        <v>293</v>
      </c>
      <c r="B99" s="13" t="s">
        <v>36</v>
      </c>
      <c r="C99" s="14" t="s">
        <v>297</v>
      </c>
      <c r="D99" s="14" t="s">
        <v>114</v>
      </c>
      <c r="E99" s="14" t="s">
        <v>136</v>
      </c>
      <c r="F99" s="14" t="s">
        <v>22</v>
      </c>
      <c r="G99" s="13" t="s">
        <v>18</v>
      </c>
      <c r="H99" s="14" t="s">
        <v>22</v>
      </c>
      <c r="I99" s="23">
        <v>73.6</v>
      </c>
      <c r="J99" s="19">
        <f t="shared" si="10"/>
        <v>72.69333333333333</v>
      </c>
      <c r="K99" s="22">
        <f>IF(J99,(SUMPRODUCT(($A$2:$A$449=A99)*($J$2:$J$449&gt;J99))+1),"")</f>
        <v>3</v>
      </c>
      <c r="L99" s="21">
        <f t="shared" si="11"/>
      </c>
    </row>
    <row r="100" spans="1:12" s="4" customFormat="1" ht="10.5" customHeight="1">
      <c r="A100" s="12" t="s">
        <v>293</v>
      </c>
      <c r="B100" s="13" t="s">
        <v>36</v>
      </c>
      <c r="C100" s="14" t="s">
        <v>298</v>
      </c>
      <c r="D100" s="14" t="s">
        <v>198</v>
      </c>
      <c r="E100" s="14" t="s">
        <v>274</v>
      </c>
      <c r="F100" s="14" t="s">
        <v>299</v>
      </c>
      <c r="G100" s="13" t="s">
        <v>18</v>
      </c>
      <c r="H100" s="14" t="s">
        <v>299</v>
      </c>
      <c r="I100" s="23">
        <v>73.6</v>
      </c>
      <c r="J100" s="19">
        <f t="shared" si="10"/>
        <v>69.75999999999999</v>
      </c>
      <c r="K100" s="22">
        <f>IF(J100,(SUMPRODUCT(($A$2:$A$449=A100)*($J$2:$J$449&gt;J100))+1),"")</f>
        <v>4</v>
      </c>
      <c r="L100" s="21">
        <f t="shared" si="11"/>
      </c>
    </row>
    <row r="101" spans="1:12" s="4" customFormat="1" ht="10.5" customHeight="1">
      <c r="A101" s="12" t="s">
        <v>293</v>
      </c>
      <c r="B101" s="13" t="s">
        <v>36</v>
      </c>
      <c r="C101" s="14" t="s">
        <v>300</v>
      </c>
      <c r="D101" s="14" t="s">
        <v>99</v>
      </c>
      <c r="E101" s="14" t="s">
        <v>153</v>
      </c>
      <c r="F101" s="14" t="s">
        <v>301</v>
      </c>
      <c r="G101" s="13" t="s">
        <v>18</v>
      </c>
      <c r="H101" s="14" t="s">
        <v>301</v>
      </c>
      <c r="I101" s="23">
        <v>68.8</v>
      </c>
      <c r="J101" s="19">
        <f t="shared" si="10"/>
        <v>67.97999999999999</v>
      </c>
      <c r="K101" s="22">
        <f>IF(J101,(SUMPRODUCT(($A$2:$A$449=A101)*($J$2:$J$449&gt;J101))+1),"")</f>
        <v>5</v>
      </c>
      <c r="L101" s="21">
        <f t="shared" si="11"/>
      </c>
    </row>
    <row r="102" spans="1:12" s="4" customFormat="1" ht="10.5" customHeight="1">
      <c r="A102" s="12" t="s">
        <v>293</v>
      </c>
      <c r="B102" s="13" t="s">
        <v>36</v>
      </c>
      <c r="C102" s="14" t="s">
        <v>302</v>
      </c>
      <c r="D102" s="14" t="s">
        <v>303</v>
      </c>
      <c r="E102" s="14" t="s">
        <v>184</v>
      </c>
      <c r="F102" s="14" t="s">
        <v>304</v>
      </c>
      <c r="G102" s="13" t="s">
        <v>18</v>
      </c>
      <c r="H102" s="14" t="s">
        <v>304</v>
      </c>
      <c r="I102" s="23">
        <v>65.6</v>
      </c>
      <c r="J102" s="19">
        <f t="shared" si="10"/>
        <v>65.92666666666666</v>
      </c>
      <c r="K102" s="22">
        <f>IF(J102,(SUMPRODUCT(($A$2:$A$449=A102)*($J$2:$J$449&gt;J102))+1),"")</f>
        <v>6</v>
      </c>
      <c r="L102" s="21">
        <f t="shared" si="11"/>
      </c>
    </row>
    <row r="103" spans="1:12" s="4" customFormat="1" ht="10.5" customHeight="1">
      <c r="A103" s="12" t="s">
        <v>305</v>
      </c>
      <c r="B103" s="13" t="s">
        <v>106</v>
      </c>
      <c r="C103" s="14" t="s">
        <v>306</v>
      </c>
      <c r="D103" s="14" t="s">
        <v>128</v>
      </c>
      <c r="E103" s="14" t="s">
        <v>307</v>
      </c>
      <c r="F103" s="14" t="s">
        <v>308</v>
      </c>
      <c r="G103" s="13" t="s">
        <v>18</v>
      </c>
      <c r="H103" s="14" t="s">
        <v>308</v>
      </c>
      <c r="I103" s="23">
        <v>80.4</v>
      </c>
      <c r="J103" s="19">
        <f t="shared" si="10"/>
        <v>82.70666666666668</v>
      </c>
      <c r="K103" s="22">
        <f>IF(J103,(SUMPRODUCT(($A$2:$A$449=A103)*($J$2:$J$449&gt;J103))+1),"")</f>
        <v>1</v>
      </c>
      <c r="L103" s="21" t="str">
        <f t="shared" si="11"/>
        <v>拟进入体检环节</v>
      </c>
    </row>
    <row r="104" spans="1:12" s="4" customFormat="1" ht="10.5" customHeight="1">
      <c r="A104" s="12" t="s">
        <v>305</v>
      </c>
      <c r="B104" s="13" t="s">
        <v>106</v>
      </c>
      <c r="C104" s="14" t="s">
        <v>309</v>
      </c>
      <c r="D104" s="14" t="s">
        <v>39</v>
      </c>
      <c r="E104" s="14" t="s">
        <v>310</v>
      </c>
      <c r="F104" s="14" t="s">
        <v>121</v>
      </c>
      <c r="G104" s="13" t="s">
        <v>18</v>
      </c>
      <c r="H104" s="14" t="s">
        <v>121</v>
      </c>
      <c r="I104" s="23">
        <v>77.6</v>
      </c>
      <c r="J104" s="19">
        <f t="shared" si="10"/>
        <v>79.62666666666667</v>
      </c>
      <c r="K104" s="22">
        <f>IF(J104,(SUMPRODUCT(($A$2:$A$449=A104)*($J$2:$J$449&gt;J104))+1),"")</f>
        <v>2</v>
      </c>
      <c r="L104" s="21" t="str">
        <f t="shared" si="11"/>
        <v>拟进入体检环节</v>
      </c>
    </row>
    <row r="105" spans="1:12" s="4" customFormat="1" ht="10.5" customHeight="1">
      <c r="A105" s="12" t="s">
        <v>305</v>
      </c>
      <c r="B105" s="13" t="s">
        <v>106</v>
      </c>
      <c r="C105" s="14" t="s">
        <v>311</v>
      </c>
      <c r="D105" s="14" t="s">
        <v>58</v>
      </c>
      <c r="E105" s="14" t="s">
        <v>312</v>
      </c>
      <c r="F105" s="14" t="s">
        <v>55</v>
      </c>
      <c r="G105" s="13" t="s">
        <v>18</v>
      </c>
      <c r="H105" s="14" t="s">
        <v>55</v>
      </c>
      <c r="I105" s="23">
        <v>76.8</v>
      </c>
      <c r="J105" s="19">
        <f t="shared" si="10"/>
        <v>79.58</v>
      </c>
      <c r="K105" s="22">
        <f>IF(J105,(SUMPRODUCT(($A$2:$A$449=A105)*($J$2:$J$449&gt;J105))+1),"")</f>
        <v>3</v>
      </c>
      <c r="L105" s="21">
        <f t="shared" si="11"/>
      </c>
    </row>
    <row r="106" spans="1:12" s="4" customFormat="1" ht="10.5" customHeight="1">
      <c r="A106" s="12" t="s">
        <v>305</v>
      </c>
      <c r="B106" s="13" t="s">
        <v>106</v>
      </c>
      <c r="C106" s="14" t="s">
        <v>313</v>
      </c>
      <c r="D106" s="14" t="s">
        <v>141</v>
      </c>
      <c r="E106" s="14" t="s">
        <v>314</v>
      </c>
      <c r="F106" s="14" t="s">
        <v>315</v>
      </c>
      <c r="G106" s="13" t="s">
        <v>18</v>
      </c>
      <c r="H106" s="14" t="s">
        <v>315</v>
      </c>
      <c r="I106" s="23">
        <v>76.6</v>
      </c>
      <c r="J106" s="19">
        <f t="shared" si="10"/>
        <v>79.19333333333333</v>
      </c>
      <c r="K106" s="22">
        <f>IF(J106,(SUMPRODUCT(($A$2:$A$449=A106)*($J$2:$J$449&gt;J106))+1),"")</f>
        <v>4</v>
      </c>
      <c r="L106" s="21">
        <f t="shared" si="11"/>
      </c>
    </row>
    <row r="107" spans="1:12" s="4" customFormat="1" ht="10.5" customHeight="1">
      <c r="A107" s="12" t="s">
        <v>305</v>
      </c>
      <c r="B107" s="13" t="s">
        <v>106</v>
      </c>
      <c r="C107" s="14" t="s">
        <v>316</v>
      </c>
      <c r="D107" s="14" t="s">
        <v>69</v>
      </c>
      <c r="E107" s="14" t="s">
        <v>317</v>
      </c>
      <c r="F107" s="14" t="s">
        <v>318</v>
      </c>
      <c r="G107" s="13" t="s">
        <v>18</v>
      </c>
      <c r="H107" s="14" t="s">
        <v>318</v>
      </c>
      <c r="I107" s="23">
        <v>76</v>
      </c>
      <c r="J107" s="19">
        <f t="shared" si="10"/>
        <v>78.30000000000001</v>
      </c>
      <c r="K107" s="22">
        <f>IF(J107,(SUMPRODUCT(($A$2:$A$449=A107)*($J$2:$J$449&gt;J107))+1),"")</f>
        <v>5</v>
      </c>
      <c r="L107" s="21">
        <f t="shared" si="11"/>
      </c>
    </row>
    <row r="108" spans="1:12" s="4" customFormat="1" ht="10.5" customHeight="1">
      <c r="A108" s="12" t="s">
        <v>319</v>
      </c>
      <c r="B108" s="13" t="s">
        <v>223</v>
      </c>
      <c r="C108" s="14" t="s">
        <v>320</v>
      </c>
      <c r="D108" s="14" t="s">
        <v>91</v>
      </c>
      <c r="E108" s="14" t="s">
        <v>317</v>
      </c>
      <c r="F108" s="14" t="s">
        <v>315</v>
      </c>
      <c r="G108" s="13" t="s">
        <v>18</v>
      </c>
      <c r="H108" s="14" t="s">
        <v>315</v>
      </c>
      <c r="I108" s="23">
        <v>84.2</v>
      </c>
      <c r="J108" s="19">
        <f t="shared" si="10"/>
        <v>83.75333333333334</v>
      </c>
      <c r="K108" s="20">
        <f>IF(J108,(SUMPRODUCT(($A$2:$A$449=A108)*($J$2:$J$449&gt;J108))+1),"")</f>
        <v>1</v>
      </c>
      <c r="L108" s="21" t="str">
        <f aca="true" t="shared" si="12" ref="L108:L113">IF(K108&lt;2,"拟进入体检环节","")</f>
        <v>拟进入体检环节</v>
      </c>
    </row>
    <row r="109" spans="1:12" s="4" customFormat="1" ht="10.5" customHeight="1">
      <c r="A109" s="12" t="s">
        <v>319</v>
      </c>
      <c r="B109" s="13" t="s">
        <v>223</v>
      </c>
      <c r="C109" s="14" t="s">
        <v>321</v>
      </c>
      <c r="D109" s="14" t="s">
        <v>16</v>
      </c>
      <c r="E109" s="14" t="s">
        <v>317</v>
      </c>
      <c r="F109" s="14" t="s">
        <v>322</v>
      </c>
      <c r="G109" s="13" t="s">
        <v>18</v>
      </c>
      <c r="H109" s="14" t="s">
        <v>322</v>
      </c>
      <c r="I109" s="23">
        <v>83</v>
      </c>
      <c r="J109" s="19">
        <f t="shared" si="10"/>
        <v>82.76666666666667</v>
      </c>
      <c r="K109" s="22">
        <f>IF(J109,(SUMPRODUCT(($A$2:$A$449=A109)*($J$2:$J$449&gt;J109))+1),"")</f>
        <v>2</v>
      </c>
      <c r="L109" s="21">
        <f t="shared" si="12"/>
      </c>
    </row>
    <row r="110" spans="1:12" s="4" customFormat="1" ht="10.5" customHeight="1">
      <c r="A110" s="12" t="s">
        <v>319</v>
      </c>
      <c r="B110" s="13" t="s">
        <v>223</v>
      </c>
      <c r="C110" s="14" t="s">
        <v>323</v>
      </c>
      <c r="D110" s="14" t="s">
        <v>215</v>
      </c>
      <c r="E110" s="14" t="s">
        <v>55</v>
      </c>
      <c r="F110" s="14" t="s">
        <v>324</v>
      </c>
      <c r="G110" s="13" t="s">
        <v>18</v>
      </c>
      <c r="H110" s="14" t="s">
        <v>324</v>
      </c>
      <c r="I110" s="23">
        <v>79.2</v>
      </c>
      <c r="J110" s="19">
        <f t="shared" si="10"/>
        <v>80.42</v>
      </c>
      <c r="K110" s="22">
        <f>IF(J110,(SUMPRODUCT(($A$2:$A$449=A110)*($J$2:$J$449&gt;J110))+1),"")</f>
        <v>3</v>
      </c>
      <c r="L110" s="21">
        <f t="shared" si="12"/>
      </c>
    </row>
    <row r="111" spans="1:12" s="4" customFormat="1" ht="10.5" customHeight="1">
      <c r="A111" s="12" t="s">
        <v>325</v>
      </c>
      <c r="B111" s="13" t="s">
        <v>243</v>
      </c>
      <c r="C111" s="14" t="s">
        <v>326</v>
      </c>
      <c r="D111" s="14" t="s">
        <v>66</v>
      </c>
      <c r="E111" s="14" t="s">
        <v>226</v>
      </c>
      <c r="F111" s="14" t="s">
        <v>327</v>
      </c>
      <c r="G111" s="13" t="s">
        <v>18</v>
      </c>
      <c r="H111" s="14" t="s">
        <v>327</v>
      </c>
      <c r="I111" s="23">
        <v>88.6</v>
      </c>
      <c r="J111" s="19">
        <f t="shared" si="10"/>
        <v>85.42666666666668</v>
      </c>
      <c r="K111" s="20">
        <f>IF(J111,(SUMPRODUCT(($A$2:$A$449=A111)*($J$2:$J$449&gt;J111))+1),"")</f>
        <v>1</v>
      </c>
      <c r="L111" s="21" t="str">
        <f t="shared" si="12"/>
        <v>拟进入体检环节</v>
      </c>
    </row>
    <row r="112" spans="1:12" s="4" customFormat="1" ht="10.5" customHeight="1">
      <c r="A112" s="12" t="s">
        <v>325</v>
      </c>
      <c r="B112" s="13" t="s">
        <v>243</v>
      </c>
      <c r="C112" s="14" t="s">
        <v>328</v>
      </c>
      <c r="D112" s="14" t="s">
        <v>141</v>
      </c>
      <c r="E112" s="14" t="s">
        <v>84</v>
      </c>
      <c r="F112" s="14" t="s">
        <v>329</v>
      </c>
      <c r="G112" s="13" t="s">
        <v>18</v>
      </c>
      <c r="H112" s="14" t="s">
        <v>329</v>
      </c>
      <c r="I112" s="23">
        <v>85.2</v>
      </c>
      <c r="J112" s="19">
        <f t="shared" si="10"/>
        <v>83.05333333333333</v>
      </c>
      <c r="K112" s="22">
        <f>IF(J112,(SUMPRODUCT(($A$2:$A$449=A112)*($J$2:$J$449&gt;J112))+1),"")</f>
        <v>2</v>
      </c>
      <c r="L112" s="21">
        <f t="shared" si="12"/>
      </c>
    </row>
    <row r="113" spans="1:12" s="4" customFormat="1" ht="10.5" customHeight="1">
      <c r="A113" s="12" t="s">
        <v>325</v>
      </c>
      <c r="B113" s="13" t="s">
        <v>243</v>
      </c>
      <c r="C113" s="14" t="s">
        <v>330</v>
      </c>
      <c r="D113" s="14" t="s">
        <v>58</v>
      </c>
      <c r="E113" s="14" t="s">
        <v>84</v>
      </c>
      <c r="F113" s="14" t="s">
        <v>331</v>
      </c>
      <c r="G113" s="13" t="s">
        <v>18</v>
      </c>
      <c r="H113" s="14" t="s">
        <v>331</v>
      </c>
      <c r="I113" s="23">
        <v>83.2</v>
      </c>
      <c r="J113" s="19">
        <f t="shared" si="10"/>
        <v>81.52000000000001</v>
      </c>
      <c r="K113" s="22">
        <f>IF(J113,(SUMPRODUCT(($A$2:$A$449=A113)*($J$2:$J$449&gt;J113))+1),"")</f>
        <v>3</v>
      </c>
      <c r="L113" s="21">
        <f t="shared" si="12"/>
      </c>
    </row>
    <row r="114" spans="1:12" s="4" customFormat="1" ht="10.5" customHeight="1">
      <c r="A114" s="12" t="s">
        <v>332</v>
      </c>
      <c r="B114" s="13" t="s">
        <v>27</v>
      </c>
      <c r="C114" s="14" t="s">
        <v>333</v>
      </c>
      <c r="D114" s="14" t="s">
        <v>51</v>
      </c>
      <c r="E114" s="14" t="s">
        <v>226</v>
      </c>
      <c r="F114" s="14" t="s">
        <v>229</v>
      </c>
      <c r="G114" s="13" t="s">
        <v>18</v>
      </c>
      <c r="H114" s="14" t="s">
        <v>229</v>
      </c>
      <c r="I114" s="18">
        <v>87.4</v>
      </c>
      <c r="J114" s="19">
        <f t="shared" si="10"/>
        <v>85.10666666666668</v>
      </c>
      <c r="K114" s="20">
        <f>IF(J114,(SUMPRODUCT(($A$2:$A$449=A114)*($J$2:$J$449&gt;J114))+1),"")</f>
        <v>1</v>
      </c>
      <c r="L114" s="21" t="str">
        <f aca="true" t="shared" si="13" ref="L114:L118">IF(K114&lt;3,"拟进入体检环节","")</f>
        <v>拟进入体检环节</v>
      </c>
    </row>
    <row r="115" spans="1:12" s="4" customFormat="1" ht="10.5" customHeight="1">
      <c r="A115" s="12" t="s">
        <v>332</v>
      </c>
      <c r="B115" s="13" t="s">
        <v>27</v>
      </c>
      <c r="C115" s="14" t="s">
        <v>334</v>
      </c>
      <c r="D115" s="14" t="s">
        <v>46</v>
      </c>
      <c r="E115" s="14" t="s">
        <v>335</v>
      </c>
      <c r="F115" s="14" t="s">
        <v>52</v>
      </c>
      <c r="G115" s="13" t="s">
        <v>18</v>
      </c>
      <c r="H115" s="14" t="s">
        <v>52</v>
      </c>
      <c r="I115" s="18">
        <v>79.8</v>
      </c>
      <c r="J115" s="19">
        <f t="shared" si="10"/>
        <v>81.21333333333334</v>
      </c>
      <c r="K115" s="22">
        <f>IF(J115,(SUMPRODUCT(($A$2:$A$449=A115)*($J$2:$J$449&gt;J115))+1),"")</f>
        <v>2</v>
      </c>
      <c r="L115" s="21" t="str">
        <f t="shared" si="13"/>
        <v>拟进入体检环节</v>
      </c>
    </row>
    <row r="116" spans="1:12" s="4" customFormat="1" ht="10.5" customHeight="1">
      <c r="A116" s="12" t="s">
        <v>332</v>
      </c>
      <c r="B116" s="13" t="s">
        <v>27</v>
      </c>
      <c r="C116" s="14" t="s">
        <v>336</v>
      </c>
      <c r="D116" s="14" t="s">
        <v>87</v>
      </c>
      <c r="E116" s="14" t="s">
        <v>337</v>
      </c>
      <c r="F116" s="14" t="s">
        <v>128</v>
      </c>
      <c r="G116" s="13" t="s">
        <v>18</v>
      </c>
      <c r="H116" s="14" t="s">
        <v>128</v>
      </c>
      <c r="I116" s="18">
        <v>78.2</v>
      </c>
      <c r="J116" s="19">
        <f t="shared" si="10"/>
        <v>77.58666666666667</v>
      </c>
      <c r="K116" s="22">
        <f>IF(J116,(SUMPRODUCT(($A$2:$A$449=A116)*($J$2:$J$449&gt;J116))+1),"")</f>
        <v>3</v>
      </c>
      <c r="L116" s="21">
        <f t="shared" si="13"/>
      </c>
    </row>
    <row r="117" spans="1:12" s="4" customFormat="1" ht="10.5" customHeight="1">
      <c r="A117" s="12" t="s">
        <v>332</v>
      </c>
      <c r="B117" s="13" t="s">
        <v>27</v>
      </c>
      <c r="C117" s="14" t="s">
        <v>338</v>
      </c>
      <c r="D117" s="14" t="s">
        <v>159</v>
      </c>
      <c r="E117" s="14" t="s">
        <v>229</v>
      </c>
      <c r="F117" s="14" t="s">
        <v>339</v>
      </c>
      <c r="G117" s="13" t="s">
        <v>18</v>
      </c>
      <c r="H117" s="14" t="s">
        <v>339</v>
      </c>
      <c r="I117" s="18">
        <v>77.4</v>
      </c>
      <c r="J117" s="19">
        <f t="shared" si="10"/>
        <v>77.04</v>
      </c>
      <c r="K117" s="22">
        <f>IF(J117,(SUMPRODUCT(($A$2:$A$449=A117)*($J$2:$J$449&gt;J117))+1),"")</f>
        <v>4</v>
      </c>
      <c r="L117" s="21">
        <f t="shared" si="13"/>
      </c>
    </row>
    <row r="118" spans="1:12" s="4" customFormat="1" ht="10.5" customHeight="1">
      <c r="A118" s="12" t="s">
        <v>332</v>
      </c>
      <c r="B118" s="13" t="s">
        <v>27</v>
      </c>
      <c r="C118" s="14" t="s">
        <v>340</v>
      </c>
      <c r="D118" s="14" t="s">
        <v>115</v>
      </c>
      <c r="E118" s="14" t="s">
        <v>248</v>
      </c>
      <c r="F118" s="14" t="s">
        <v>341</v>
      </c>
      <c r="G118" s="13" t="s">
        <v>18</v>
      </c>
      <c r="H118" s="14" t="s">
        <v>341</v>
      </c>
      <c r="I118" s="18">
        <v>76.4</v>
      </c>
      <c r="J118" s="19">
        <f t="shared" si="10"/>
        <v>76.64000000000001</v>
      </c>
      <c r="K118" s="22">
        <f>IF(J118,(SUMPRODUCT(($A$2:$A$449=A118)*($J$2:$J$449&gt;J118))+1),"")</f>
        <v>5</v>
      </c>
      <c r="L118" s="21">
        <f t="shared" si="13"/>
      </c>
    </row>
    <row r="119" spans="1:12" s="4" customFormat="1" ht="10.5" customHeight="1">
      <c r="A119" s="12" t="s">
        <v>342</v>
      </c>
      <c r="B119" s="13" t="s">
        <v>61</v>
      </c>
      <c r="C119" s="14" t="s">
        <v>343</v>
      </c>
      <c r="D119" s="14" t="s">
        <v>16</v>
      </c>
      <c r="E119" s="14" t="s">
        <v>229</v>
      </c>
      <c r="F119" s="14" t="s">
        <v>109</v>
      </c>
      <c r="G119" s="13" t="s">
        <v>18</v>
      </c>
      <c r="H119" s="14" t="s">
        <v>109</v>
      </c>
      <c r="I119" s="18">
        <v>85</v>
      </c>
      <c r="J119" s="19">
        <f t="shared" si="10"/>
        <v>83.06666666666666</v>
      </c>
      <c r="K119" s="20">
        <f>IF(J119,(SUMPRODUCT(($A$2:$A$449=A119)*($J$2:$J$449&gt;J119))+1),"")</f>
        <v>1</v>
      </c>
      <c r="L119" s="21" t="str">
        <f aca="true" t="shared" si="14" ref="L119:L129">IF(K119&lt;2,"拟进入体检环节","")</f>
        <v>拟进入体检环节</v>
      </c>
    </row>
    <row r="120" spans="1:12" s="4" customFormat="1" ht="10.5" customHeight="1">
      <c r="A120" s="12" t="s">
        <v>342</v>
      </c>
      <c r="B120" s="13" t="s">
        <v>61</v>
      </c>
      <c r="C120" s="14" t="s">
        <v>344</v>
      </c>
      <c r="D120" s="14" t="s">
        <v>138</v>
      </c>
      <c r="E120" s="14" t="s">
        <v>84</v>
      </c>
      <c r="F120" s="14" t="s">
        <v>345</v>
      </c>
      <c r="G120" s="13" t="s">
        <v>18</v>
      </c>
      <c r="H120" s="14" t="s">
        <v>345</v>
      </c>
      <c r="I120" s="18">
        <v>75</v>
      </c>
      <c r="J120" s="19">
        <f t="shared" si="10"/>
        <v>77.46666666666667</v>
      </c>
      <c r="K120" s="22">
        <f>IF(J120,(SUMPRODUCT(($A$2:$A$449=A120)*($J$2:$J$449&gt;J120))+1),"")</f>
        <v>2</v>
      </c>
      <c r="L120" s="21">
        <f t="shared" si="14"/>
      </c>
    </row>
    <row r="121" spans="1:12" s="4" customFormat="1" ht="10.5" customHeight="1">
      <c r="A121" s="12" t="s">
        <v>346</v>
      </c>
      <c r="B121" s="13" t="s">
        <v>82</v>
      </c>
      <c r="C121" s="14" t="s">
        <v>347</v>
      </c>
      <c r="D121" s="14" t="s">
        <v>63</v>
      </c>
      <c r="E121" s="14" t="s">
        <v>84</v>
      </c>
      <c r="F121" s="14" t="s">
        <v>215</v>
      </c>
      <c r="G121" s="13" t="s">
        <v>18</v>
      </c>
      <c r="H121" s="14" t="s">
        <v>215</v>
      </c>
      <c r="I121" s="23">
        <v>85.2</v>
      </c>
      <c r="J121" s="19">
        <f t="shared" si="10"/>
        <v>83.12</v>
      </c>
      <c r="K121" s="20">
        <f>IF(J121,(SUMPRODUCT(($A$2:$A$449=A121)*($J$2:$J$449&gt;J121))+1),"")</f>
        <v>1</v>
      </c>
      <c r="L121" s="21" t="str">
        <f t="shared" si="14"/>
        <v>拟进入体检环节</v>
      </c>
    </row>
    <row r="122" spans="1:12" s="4" customFormat="1" ht="10.5" customHeight="1">
      <c r="A122" s="12" t="s">
        <v>346</v>
      </c>
      <c r="B122" s="13" t="s">
        <v>82</v>
      </c>
      <c r="C122" s="14" t="s">
        <v>348</v>
      </c>
      <c r="D122" s="14" t="s">
        <v>78</v>
      </c>
      <c r="E122" s="14" t="s">
        <v>349</v>
      </c>
      <c r="F122" s="14" t="s">
        <v>324</v>
      </c>
      <c r="G122" s="13" t="s">
        <v>18</v>
      </c>
      <c r="H122" s="14" t="s">
        <v>324</v>
      </c>
      <c r="I122" s="23">
        <v>83</v>
      </c>
      <c r="J122" s="19">
        <f t="shared" si="10"/>
        <v>82.69999999999999</v>
      </c>
      <c r="K122" s="22">
        <f>IF(J122,(SUMPRODUCT(($A$2:$A$449=A122)*($J$2:$J$449&gt;J122))+1),"")</f>
        <v>2</v>
      </c>
      <c r="L122" s="21">
        <f t="shared" si="14"/>
      </c>
    </row>
    <row r="123" spans="1:12" s="4" customFormat="1" ht="10.5" customHeight="1">
      <c r="A123" s="12" t="s">
        <v>346</v>
      </c>
      <c r="B123" s="13" t="s">
        <v>82</v>
      </c>
      <c r="C123" s="14" t="s">
        <v>350</v>
      </c>
      <c r="D123" s="14" t="s">
        <v>80</v>
      </c>
      <c r="E123" s="14" t="s">
        <v>55</v>
      </c>
      <c r="F123" s="14" t="s">
        <v>318</v>
      </c>
      <c r="G123" s="13" t="s">
        <v>18</v>
      </c>
      <c r="H123" s="14" t="s">
        <v>318</v>
      </c>
      <c r="I123" s="23">
        <v>83</v>
      </c>
      <c r="J123" s="19">
        <f t="shared" si="10"/>
        <v>82.5</v>
      </c>
      <c r="K123" s="22">
        <f>IF(J123,(SUMPRODUCT(($A$2:$A$449=A123)*($J$2:$J$449&gt;J123))+1),"")</f>
        <v>3</v>
      </c>
      <c r="L123" s="21">
        <f t="shared" si="14"/>
      </c>
    </row>
    <row r="124" spans="1:12" s="4" customFormat="1" ht="10.5" customHeight="1">
      <c r="A124" s="12" t="s">
        <v>351</v>
      </c>
      <c r="B124" s="13" t="s">
        <v>285</v>
      </c>
      <c r="C124" s="14" t="s">
        <v>352</v>
      </c>
      <c r="D124" s="14" t="s">
        <v>215</v>
      </c>
      <c r="E124" s="14" t="s">
        <v>221</v>
      </c>
      <c r="F124" s="14" t="s">
        <v>353</v>
      </c>
      <c r="G124" s="13" t="s">
        <v>18</v>
      </c>
      <c r="H124" s="14" t="s">
        <v>353</v>
      </c>
      <c r="I124" s="23">
        <v>86.2</v>
      </c>
      <c r="J124" s="19">
        <f t="shared" si="10"/>
        <v>83.82</v>
      </c>
      <c r="K124" s="20">
        <f>IF(J124,(SUMPRODUCT(($A$2:$A$449=A124)*($J$2:$J$449&gt;J124))+1),"")</f>
        <v>1</v>
      </c>
      <c r="L124" s="21" t="str">
        <f t="shared" si="14"/>
        <v>拟进入体检环节</v>
      </c>
    </row>
    <row r="125" spans="1:12" s="4" customFormat="1" ht="10.5" customHeight="1">
      <c r="A125" s="12" t="s">
        <v>351</v>
      </c>
      <c r="B125" s="13" t="s">
        <v>285</v>
      </c>
      <c r="C125" s="14" t="s">
        <v>354</v>
      </c>
      <c r="D125" s="14" t="s">
        <v>21</v>
      </c>
      <c r="E125" s="14" t="s">
        <v>84</v>
      </c>
      <c r="F125" s="14" t="s">
        <v>85</v>
      </c>
      <c r="G125" s="13" t="s">
        <v>18</v>
      </c>
      <c r="H125" s="14" t="s">
        <v>85</v>
      </c>
      <c r="I125" s="23">
        <v>78.4</v>
      </c>
      <c r="J125" s="19">
        <f t="shared" si="10"/>
        <v>79.17333333333335</v>
      </c>
      <c r="K125" s="22">
        <f>IF(J125,(SUMPRODUCT(($A$2:$A$449=A125)*($J$2:$J$449&gt;J125))+1),"")</f>
        <v>2</v>
      </c>
      <c r="L125" s="21">
        <f t="shared" si="14"/>
      </c>
    </row>
    <row r="126" spans="1:12" s="4" customFormat="1" ht="10.5" customHeight="1">
      <c r="A126" s="12" t="s">
        <v>351</v>
      </c>
      <c r="B126" s="13" t="s">
        <v>285</v>
      </c>
      <c r="C126" s="14" t="s">
        <v>355</v>
      </c>
      <c r="D126" s="14" t="s">
        <v>24</v>
      </c>
      <c r="E126" s="14" t="s">
        <v>129</v>
      </c>
      <c r="F126" s="14" t="s">
        <v>356</v>
      </c>
      <c r="G126" s="13" t="s">
        <v>18</v>
      </c>
      <c r="H126" s="14" t="s">
        <v>356</v>
      </c>
      <c r="I126" s="23">
        <v>72.2</v>
      </c>
      <c r="J126" s="19">
        <f t="shared" si="10"/>
        <v>75.95333333333335</v>
      </c>
      <c r="K126" s="22">
        <f>IF(J126,(SUMPRODUCT(($A$2:$A$449=A126)*($J$2:$J$449&gt;J126))+1),"")</f>
        <v>3</v>
      </c>
      <c r="L126" s="21">
        <f t="shared" si="14"/>
      </c>
    </row>
    <row r="127" spans="1:12" s="4" customFormat="1" ht="10.5" customHeight="1">
      <c r="A127" s="12" t="s">
        <v>357</v>
      </c>
      <c r="B127" s="13" t="s">
        <v>358</v>
      </c>
      <c r="C127" s="14" t="s">
        <v>359</v>
      </c>
      <c r="D127" s="14" t="s">
        <v>21</v>
      </c>
      <c r="E127" s="14" t="s">
        <v>256</v>
      </c>
      <c r="F127" s="14" t="s">
        <v>360</v>
      </c>
      <c r="G127" s="13" t="s">
        <v>18</v>
      </c>
      <c r="H127" s="14" t="s">
        <v>360</v>
      </c>
      <c r="I127" s="23">
        <v>85.2</v>
      </c>
      <c r="J127" s="19">
        <f t="shared" si="10"/>
        <v>77.85333333333334</v>
      </c>
      <c r="K127" s="22">
        <f>IF(J127,(SUMPRODUCT(($A$2:$A$449=A127)*($J$2:$J$449&gt;J127))+1),"")</f>
        <v>1</v>
      </c>
      <c r="L127" s="21" t="str">
        <f t="shared" si="14"/>
        <v>拟进入体检环节</v>
      </c>
    </row>
    <row r="128" spans="1:12" s="4" customFormat="1" ht="10.5" customHeight="1">
      <c r="A128" s="12" t="s">
        <v>357</v>
      </c>
      <c r="B128" s="13" t="s">
        <v>358</v>
      </c>
      <c r="C128" s="14" t="s">
        <v>361</v>
      </c>
      <c r="D128" s="14" t="s">
        <v>183</v>
      </c>
      <c r="E128" s="14" t="s">
        <v>171</v>
      </c>
      <c r="F128" s="14" t="s">
        <v>360</v>
      </c>
      <c r="G128" s="13" t="s">
        <v>18</v>
      </c>
      <c r="H128" s="14" t="s">
        <v>360</v>
      </c>
      <c r="I128" s="23">
        <v>81.8</v>
      </c>
      <c r="J128" s="19">
        <f t="shared" si="10"/>
        <v>75.81333333333333</v>
      </c>
      <c r="K128" s="22">
        <f>IF(J128,(SUMPRODUCT(($A$2:$A$449=A128)*($J$2:$J$449&gt;J128))+1),"")</f>
        <v>2</v>
      </c>
      <c r="L128" s="21">
        <f t="shared" si="14"/>
      </c>
    </row>
    <row r="129" spans="1:12" s="4" customFormat="1" ht="10.5" customHeight="1">
      <c r="A129" s="12" t="s">
        <v>357</v>
      </c>
      <c r="B129" s="13" t="s">
        <v>358</v>
      </c>
      <c r="C129" s="14" t="s">
        <v>362</v>
      </c>
      <c r="D129" s="14" t="s">
        <v>118</v>
      </c>
      <c r="E129" s="14" t="s">
        <v>158</v>
      </c>
      <c r="F129" s="14" t="s">
        <v>363</v>
      </c>
      <c r="G129" s="13" t="s">
        <v>18</v>
      </c>
      <c r="H129" s="14" t="s">
        <v>363</v>
      </c>
      <c r="I129" s="23">
        <v>82</v>
      </c>
      <c r="J129" s="19">
        <f t="shared" si="10"/>
        <v>75.43333333333334</v>
      </c>
      <c r="K129" s="22">
        <f>IF(J129,(SUMPRODUCT(($A$2:$A$449=A129)*($J$2:$J$449&gt;J129))+1),"")</f>
        <v>3</v>
      </c>
      <c r="L129" s="21">
        <f t="shared" si="14"/>
      </c>
    </row>
    <row r="130" spans="1:12" s="5" customFormat="1" ht="10.5" customHeight="1">
      <c r="A130" s="26" t="s">
        <v>364</v>
      </c>
      <c r="B130" s="26" t="s">
        <v>365</v>
      </c>
      <c r="C130" s="15" t="s">
        <v>366</v>
      </c>
      <c r="D130" s="15" t="s">
        <v>176</v>
      </c>
      <c r="E130" s="15" t="s">
        <v>98</v>
      </c>
      <c r="F130" s="15" t="s">
        <v>114</v>
      </c>
      <c r="G130" s="26" t="s">
        <v>18</v>
      </c>
      <c r="H130" s="15" t="s">
        <v>114</v>
      </c>
      <c r="I130" s="27">
        <v>79.6</v>
      </c>
      <c r="J130" s="19">
        <f t="shared" si="10"/>
        <v>72.59333333333333</v>
      </c>
      <c r="K130" s="28">
        <f>IF(J130,(SUMPRODUCT(($A$2:$A$449=A130)*($J$2:$J$449&gt;J130))+1),"")</f>
        <v>1</v>
      </c>
      <c r="L130" s="21" t="str">
        <f>IF(K130&lt;4,"拟进入体检环节","")</f>
        <v>拟进入体检环节</v>
      </c>
    </row>
    <row r="131" spans="1:12" s="4" customFormat="1" ht="10.5" customHeight="1">
      <c r="A131" s="12" t="s">
        <v>367</v>
      </c>
      <c r="B131" s="13" t="s">
        <v>93</v>
      </c>
      <c r="C131" s="14" t="s">
        <v>368</v>
      </c>
      <c r="D131" s="14" t="s">
        <v>138</v>
      </c>
      <c r="E131" s="14" t="s">
        <v>256</v>
      </c>
      <c r="F131" s="14" t="s">
        <v>369</v>
      </c>
      <c r="G131" s="13" t="s">
        <v>18</v>
      </c>
      <c r="H131" s="14" t="s">
        <v>369</v>
      </c>
      <c r="I131" s="23">
        <v>81.8</v>
      </c>
      <c r="J131" s="19">
        <f t="shared" si="10"/>
        <v>76.14666666666668</v>
      </c>
      <c r="K131" s="22">
        <f>IF(J131,(SUMPRODUCT(($A$2:$A$449=A131)*($J$2:$J$449&gt;J131))+1),"")</f>
        <v>1</v>
      </c>
      <c r="L131" s="21" t="str">
        <f aca="true" t="shared" si="15" ref="L131:L194">IF(K131&lt;2,"拟进入体检环节","")</f>
        <v>拟进入体检环节</v>
      </c>
    </row>
    <row r="132" spans="1:12" s="4" customFormat="1" ht="10.5" customHeight="1">
      <c r="A132" s="12" t="s">
        <v>367</v>
      </c>
      <c r="B132" s="13" t="s">
        <v>93</v>
      </c>
      <c r="C132" s="14" t="s">
        <v>370</v>
      </c>
      <c r="D132" s="14" t="s">
        <v>51</v>
      </c>
      <c r="E132" s="14" t="s">
        <v>371</v>
      </c>
      <c r="F132" s="14" t="s">
        <v>372</v>
      </c>
      <c r="G132" s="13" t="s">
        <v>18</v>
      </c>
      <c r="H132" s="14" t="s">
        <v>372</v>
      </c>
      <c r="I132" s="23">
        <v>77.6</v>
      </c>
      <c r="J132" s="19">
        <f t="shared" si="10"/>
        <v>74.32666666666667</v>
      </c>
      <c r="K132" s="22">
        <f>IF(J132,(SUMPRODUCT(($A$2:$A$449=A132)*($J$2:$J$449&gt;J132))+1),"")</f>
        <v>2</v>
      </c>
      <c r="L132" s="21">
        <f t="shared" si="15"/>
      </c>
    </row>
    <row r="133" spans="1:12" s="4" customFormat="1" ht="10.5" customHeight="1">
      <c r="A133" s="12" t="s">
        <v>373</v>
      </c>
      <c r="B133" s="13" t="s">
        <v>374</v>
      </c>
      <c r="C133" s="14" t="s">
        <v>375</v>
      </c>
      <c r="D133" s="14" t="s">
        <v>46</v>
      </c>
      <c r="E133" s="14" t="s">
        <v>69</v>
      </c>
      <c r="F133" s="14" t="s">
        <v>376</v>
      </c>
      <c r="G133" s="13" t="s">
        <v>18</v>
      </c>
      <c r="H133" s="14" t="s">
        <v>376</v>
      </c>
      <c r="I133" s="23">
        <v>81.2</v>
      </c>
      <c r="J133" s="19">
        <f t="shared" si="10"/>
        <v>78.35333333333334</v>
      </c>
      <c r="K133" s="22">
        <f>IF(J133,(SUMPRODUCT(($A$2:$A$449=A133)*($J$2:$J$449&gt;J133))+1),"")</f>
        <v>1</v>
      </c>
      <c r="L133" s="21" t="str">
        <f t="shared" si="15"/>
        <v>拟进入体检环节</v>
      </c>
    </row>
    <row r="134" spans="1:12" s="4" customFormat="1" ht="10.5" customHeight="1">
      <c r="A134" s="12" t="s">
        <v>373</v>
      </c>
      <c r="B134" s="13" t="s">
        <v>374</v>
      </c>
      <c r="C134" s="14" t="s">
        <v>377</v>
      </c>
      <c r="D134" s="14" t="s">
        <v>39</v>
      </c>
      <c r="E134" s="14" t="s">
        <v>42</v>
      </c>
      <c r="F134" s="14" t="s">
        <v>378</v>
      </c>
      <c r="G134" s="13" t="s">
        <v>18</v>
      </c>
      <c r="H134" s="14" t="s">
        <v>378</v>
      </c>
      <c r="I134" s="23">
        <v>77</v>
      </c>
      <c r="J134" s="19">
        <f t="shared" si="10"/>
        <v>74.16666666666666</v>
      </c>
      <c r="K134" s="22">
        <f>IF(J134,(SUMPRODUCT(($A$2:$A$449=A134)*($J$2:$J$449&gt;J134))+1),"")</f>
        <v>2</v>
      </c>
      <c r="L134" s="21">
        <f t="shared" si="15"/>
      </c>
    </row>
    <row r="135" spans="1:12" s="4" customFormat="1" ht="10.5" customHeight="1">
      <c r="A135" s="12" t="s">
        <v>373</v>
      </c>
      <c r="B135" s="13" t="s">
        <v>374</v>
      </c>
      <c r="C135" s="14" t="s">
        <v>379</v>
      </c>
      <c r="D135" s="14" t="s">
        <v>98</v>
      </c>
      <c r="E135" s="14" t="s">
        <v>91</v>
      </c>
      <c r="F135" s="14" t="s">
        <v>380</v>
      </c>
      <c r="G135" s="13" t="s">
        <v>18</v>
      </c>
      <c r="H135" s="14" t="s">
        <v>380</v>
      </c>
      <c r="I135" s="23">
        <v>67.2</v>
      </c>
      <c r="J135" s="19">
        <f t="shared" si="10"/>
        <v>69.08666666666667</v>
      </c>
      <c r="K135" s="22">
        <f>IF(J135,(SUMPRODUCT(($A$2:$A$449=A135)*($J$2:$J$449&gt;J135))+1),"")</f>
        <v>3</v>
      </c>
      <c r="L135" s="21">
        <f t="shared" si="15"/>
      </c>
    </row>
    <row r="136" spans="1:12" s="4" customFormat="1" ht="10.5" customHeight="1">
      <c r="A136" s="12" t="s">
        <v>381</v>
      </c>
      <c r="B136" s="13" t="s">
        <v>382</v>
      </c>
      <c r="C136" s="14" t="s">
        <v>383</v>
      </c>
      <c r="D136" s="14" t="s">
        <v>95</v>
      </c>
      <c r="E136" s="14" t="s">
        <v>210</v>
      </c>
      <c r="F136" s="14" t="s">
        <v>17</v>
      </c>
      <c r="G136" s="13" t="s">
        <v>18</v>
      </c>
      <c r="H136" s="14" t="s">
        <v>17</v>
      </c>
      <c r="I136" s="23">
        <v>78.4</v>
      </c>
      <c r="J136" s="19">
        <f t="shared" si="10"/>
        <v>77.14</v>
      </c>
      <c r="K136" s="22">
        <f>IF(J136,(SUMPRODUCT(($A$2:$A$449=A136)*($J$2:$J$449&gt;J136))+1),"")</f>
        <v>1</v>
      </c>
      <c r="L136" s="21" t="str">
        <f t="shared" si="15"/>
        <v>拟进入体检环节</v>
      </c>
    </row>
    <row r="137" spans="1:12" s="4" customFormat="1" ht="10.5" customHeight="1">
      <c r="A137" s="12" t="s">
        <v>381</v>
      </c>
      <c r="B137" s="13" t="s">
        <v>382</v>
      </c>
      <c r="C137" s="14" t="s">
        <v>384</v>
      </c>
      <c r="D137" s="14" t="s">
        <v>171</v>
      </c>
      <c r="E137" s="14" t="s">
        <v>16</v>
      </c>
      <c r="F137" s="14" t="s">
        <v>385</v>
      </c>
      <c r="G137" s="13" t="s">
        <v>18</v>
      </c>
      <c r="H137" s="14" t="s">
        <v>385</v>
      </c>
      <c r="I137" s="23">
        <v>74</v>
      </c>
      <c r="J137" s="19">
        <f t="shared" si="10"/>
        <v>72.83333333333333</v>
      </c>
      <c r="K137" s="22">
        <f>IF(J137,(SUMPRODUCT(($A$2:$A$449=A137)*($J$2:$J$449&gt;J137))+1),"")</f>
        <v>2</v>
      </c>
      <c r="L137" s="21">
        <f t="shared" si="15"/>
      </c>
    </row>
    <row r="138" spans="1:12" s="4" customFormat="1" ht="10.5" customHeight="1">
      <c r="A138" s="12" t="s">
        <v>381</v>
      </c>
      <c r="B138" s="13" t="s">
        <v>382</v>
      </c>
      <c r="C138" s="14" t="s">
        <v>386</v>
      </c>
      <c r="D138" s="14" t="s">
        <v>66</v>
      </c>
      <c r="E138" s="14" t="s">
        <v>52</v>
      </c>
      <c r="F138" s="14" t="s">
        <v>149</v>
      </c>
      <c r="G138" s="13" t="s">
        <v>18</v>
      </c>
      <c r="H138" s="14" t="s">
        <v>149</v>
      </c>
      <c r="I138" s="25" t="s">
        <v>122</v>
      </c>
      <c r="J138" s="19"/>
      <c r="K138" s="12">
        <f>IF(J138,(SUMPRODUCT(($A$2:$A$449=A138)*($J$2:$J$449&gt;J138))+1),"")</f>
      </c>
      <c r="L138" s="21">
        <f t="shared" si="15"/>
      </c>
    </row>
    <row r="139" spans="1:12" s="4" customFormat="1" ht="10.5" customHeight="1">
      <c r="A139" s="12" t="s">
        <v>387</v>
      </c>
      <c r="B139" s="13" t="s">
        <v>374</v>
      </c>
      <c r="C139" s="14" t="s">
        <v>388</v>
      </c>
      <c r="D139" s="14" t="s">
        <v>128</v>
      </c>
      <c r="E139" s="14" t="s">
        <v>226</v>
      </c>
      <c r="F139" s="14" t="s">
        <v>121</v>
      </c>
      <c r="G139" s="13" t="s">
        <v>18</v>
      </c>
      <c r="H139" s="14" t="s">
        <v>121</v>
      </c>
      <c r="I139" s="23">
        <v>88.6</v>
      </c>
      <c r="J139" s="19">
        <f aca="true" t="shared" si="16" ref="J139:J150">IF(I139,((H139/1.2)*0.4+I139*0.6),"")</f>
        <v>86.22666666666666</v>
      </c>
      <c r="K139" s="22">
        <f>IF(J139,(SUMPRODUCT(($A$2:$A$449=A139)*($J$2:$J$449&gt;J139))+1),"")</f>
        <v>1</v>
      </c>
      <c r="L139" s="21" t="str">
        <f t="shared" si="15"/>
        <v>拟进入体检环节</v>
      </c>
    </row>
    <row r="140" spans="1:12" s="4" customFormat="1" ht="10.5" customHeight="1">
      <c r="A140" s="12" t="s">
        <v>387</v>
      </c>
      <c r="B140" s="13" t="s">
        <v>374</v>
      </c>
      <c r="C140" s="14" t="s">
        <v>389</v>
      </c>
      <c r="D140" s="14" t="s">
        <v>141</v>
      </c>
      <c r="E140" s="14" t="s">
        <v>390</v>
      </c>
      <c r="F140" s="14" t="s">
        <v>142</v>
      </c>
      <c r="G140" s="13" t="s">
        <v>18</v>
      </c>
      <c r="H140" s="14" t="s">
        <v>142</v>
      </c>
      <c r="I140" s="23">
        <v>86.9</v>
      </c>
      <c r="J140" s="19">
        <f t="shared" si="16"/>
        <v>84.97333333333333</v>
      </c>
      <c r="K140" s="22">
        <f>IF(J140,(SUMPRODUCT(($A$2:$A$449=A140)*($J$2:$J$449&gt;J140))+1),"")</f>
        <v>2</v>
      </c>
      <c r="L140" s="21">
        <f t="shared" si="15"/>
      </c>
    </row>
    <row r="141" spans="1:12" s="4" customFormat="1" ht="10.5" customHeight="1">
      <c r="A141" s="12" t="s">
        <v>387</v>
      </c>
      <c r="B141" s="13" t="s">
        <v>374</v>
      </c>
      <c r="C141" s="14" t="s">
        <v>391</v>
      </c>
      <c r="D141" s="14" t="s">
        <v>98</v>
      </c>
      <c r="E141" s="14" t="s">
        <v>392</v>
      </c>
      <c r="F141" s="14" t="s">
        <v>237</v>
      </c>
      <c r="G141" s="13" t="s">
        <v>18</v>
      </c>
      <c r="H141" s="14" t="s">
        <v>237</v>
      </c>
      <c r="I141" s="23">
        <v>71.2</v>
      </c>
      <c r="J141" s="19">
        <f t="shared" si="16"/>
        <v>74.28666666666666</v>
      </c>
      <c r="K141" s="22">
        <f>IF(J141,(SUMPRODUCT(($A$2:$A$449=A141)*($J$2:$J$449&gt;J141))+1),"")</f>
        <v>3</v>
      </c>
      <c r="L141" s="21">
        <f t="shared" si="15"/>
      </c>
    </row>
    <row r="142" spans="1:12" s="4" customFormat="1" ht="10.5" customHeight="1">
      <c r="A142" s="12" t="s">
        <v>393</v>
      </c>
      <c r="B142" s="13" t="s">
        <v>382</v>
      </c>
      <c r="C142" s="14" t="s">
        <v>394</v>
      </c>
      <c r="D142" s="14" t="s">
        <v>20</v>
      </c>
      <c r="E142" s="14" t="s">
        <v>335</v>
      </c>
      <c r="F142" s="14" t="s">
        <v>395</v>
      </c>
      <c r="G142" s="13" t="s">
        <v>18</v>
      </c>
      <c r="H142" s="14" t="s">
        <v>395</v>
      </c>
      <c r="I142" s="23">
        <v>87</v>
      </c>
      <c r="J142" s="19">
        <f t="shared" si="16"/>
        <v>85.13333333333333</v>
      </c>
      <c r="K142" s="22">
        <f>IF(J142,(SUMPRODUCT(($A$2:$A$449=A142)*($J$2:$J$449&gt;J142))+1),"")</f>
        <v>1</v>
      </c>
      <c r="L142" s="21" t="str">
        <f t="shared" si="15"/>
        <v>拟进入体检环节</v>
      </c>
    </row>
    <row r="143" spans="1:12" s="4" customFormat="1" ht="10.5" customHeight="1">
      <c r="A143" s="12" t="s">
        <v>393</v>
      </c>
      <c r="B143" s="13" t="s">
        <v>382</v>
      </c>
      <c r="C143" s="14" t="s">
        <v>396</v>
      </c>
      <c r="D143" s="14" t="s">
        <v>138</v>
      </c>
      <c r="E143" s="14" t="s">
        <v>75</v>
      </c>
      <c r="F143" s="14" t="s">
        <v>397</v>
      </c>
      <c r="G143" s="13" t="s">
        <v>18</v>
      </c>
      <c r="H143" s="14" t="s">
        <v>397</v>
      </c>
      <c r="I143" s="23">
        <v>77</v>
      </c>
      <c r="J143" s="19">
        <f t="shared" si="16"/>
        <v>78.96666666666667</v>
      </c>
      <c r="K143" s="22">
        <f>IF(J143,(SUMPRODUCT(($A$2:$A$449=A143)*($J$2:$J$449&gt;J143))+1),"")</f>
        <v>2</v>
      </c>
      <c r="L143" s="21">
        <f t="shared" si="15"/>
      </c>
    </row>
    <row r="144" spans="1:12" s="4" customFormat="1" ht="10.5" customHeight="1">
      <c r="A144" s="12" t="s">
        <v>393</v>
      </c>
      <c r="B144" s="13" t="s">
        <v>382</v>
      </c>
      <c r="C144" s="14" t="s">
        <v>398</v>
      </c>
      <c r="D144" s="14" t="s">
        <v>20</v>
      </c>
      <c r="E144" s="14" t="s">
        <v>310</v>
      </c>
      <c r="F144" s="14" t="s">
        <v>337</v>
      </c>
      <c r="G144" s="13" t="s">
        <v>18</v>
      </c>
      <c r="H144" s="14" t="s">
        <v>337</v>
      </c>
      <c r="I144" s="23">
        <v>76.4</v>
      </c>
      <c r="J144" s="19">
        <f t="shared" si="16"/>
        <v>78.17333333333335</v>
      </c>
      <c r="K144" s="22">
        <f>IF(J144,(SUMPRODUCT(($A$2:$A$449=A144)*($J$2:$J$449&gt;J144))+1),"")</f>
        <v>3</v>
      </c>
      <c r="L144" s="21">
        <f t="shared" si="15"/>
      </c>
    </row>
    <row r="145" spans="1:12" s="4" customFormat="1" ht="10.5" customHeight="1">
      <c r="A145" s="12" t="s">
        <v>399</v>
      </c>
      <c r="B145" s="13" t="s">
        <v>400</v>
      </c>
      <c r="C145" s="14" t="s">
        <v>401</v>
      </c>
      <c r="D145" s="14" t="s">
        <v>87</v>
      </c>
      <c r="E145" s="14" t="s">
        <v>229</v>
      </c>
      <c r="F145" s="14" t="s">
        <v>402</v>
      </c>
      <c r="G145" s="13" t="s">
        <v>18</v>
      </c>
      <c r="H145" s="14" t="s">
        <v>402</v>
      </c>
      <c r="I145" s="23">
        <v>82.8</v>
      </c>
      <c r="J145" s="19">
        <f t="shared" si="16"/>
        <v>80.54666666666667</v>
      </c>
      <c r="K145" s="20">
        <f>IF(J145,(SUMPRODUCT(($A$2:$A$449=A145)*($J$2:$J$449&gt;J145))+1),"")</f>
        <v>1</v>
      </c>
      <c r="L145" s="21" t="str">
        <f t="shared" si="15"/>
        <v>拟进入体检环节</v>
      </c>
    </row>
    <row r="146" spans="1:12" s="4" customFormat="1" ht="10.5" customHeight="1">
      <c r="A146" s="12" t="s">
        <v>399</v>
      </c>
      <c r="B146" s="13" t="s">
        <v>400</v>
      </c>
      <c r="C146" s="14" t="s">
        <v>403</v>
      </c>
      <c r="D146" s="14" t="s">
        <v>159</v>
      </c>
      <c r="E146" s="14" t="s">
        <v>142</v>
      </c>
      <c r="F146" s="14" t="s">
        <v>219</v>
      </c>
      <c r="G146" s="13" t="s">
        <v>18</v>
      </c>
      <c r="H146" s="14" t="s">
        <v>219</v>
      </c>
      <c r="I146" s="23">
        <v>80.6</v>
      </c>
      <c r="J146" s="19">
        <f t="shared" si="16"/>
        <v>79.06</v>
      </c>
      <c r="K146" s="22">
        <f>IF(J146,(SUMPRODUCT(($A$2:$A$449=A146)*($J$2:$J$449&gt;J146))+1),"")</f>
        <v>2</v>
      </c>
      <c r="L146" s="21">
        <f t="shared" si="15"/>
      </c>
    </row>
    <row r="147" spans="1:12" s="4" customFormat="1" ht="10.5" customHeight="1">
      <c r="A147" s="12" t="s">
        <v>399</v>
      </c>
      <c r="B147" s="13" t="s">
        <v>400</v>
      </c>
      <c r="C147" s="14" t="s">
        <v>404</v>
      </c>
      <c r="D147" s="14" t="s">
        <v>184</v>
      </c>
      <c r="E147" s="14" t="s">
        <v>221</v>
      </c>
      <c r="F147" s="14" t="s">
        <v>405</v>
      </c>
      <c r="G147" s="13" t="s">
        <v>18</v>
      </c>
      <c r="H147" s="14" t="s">
        <v>405</v>
      </c>
      <c r="I147" s="23">
        <v>80.6</v>
      </c>
      <c r="J147" s="19">
        <f t="shared" si="16"/>
        <v>78.79333333333332</v>
      </c>
      <c r="K147" s="22">
        <f>IF(J147,(SUMPRODUCT(($A$2:$A$449=A147)*($J$2:$J$449&gt;J147))+1),"")</f>
        <v>3</v>
      </c>
      <c r="L147" s="21">
        <f t="shared" si="15"/>
      </c>
    </row>
    <row r="148" spans="1:12" s="4" customFormat="1" ht="10.5" customHeight="1">
      <c r="A148" s="12" t="s">
        <v>399</v>
      </c>
      <c r="B148" s="13" t="s">
        <v>400</v>
      </c>
      <c r="C148" s="14" t="s">
        <v>406</v>
      </c>
      <c r="D148" s="14" t="s">
        <v>118</v>
      </c>
      <c r="E148" s="14" t="s">
        <v>72</v>
      </c>
      <c r="F148" s="14" t="s">
        <v>405</v>
      </c>
      <c r="G148" s="13" t="s">
        <v>18</v>
      </c>
      <c r="H148" s="14" t="s">
        <v>405</v>
      </c>
      <c r="I148" s="23">
        <v>40.4</v>
      </c>
      <c r="J148" s="19">
        <f t="shared" si="16"/>
        <v>54.67333333333333</v>
      </c>
      <c r="K148" s="22">
        <f>IF(J148,(SUMPRODUCT(($A$2:$A$449=A148)*($J$2:$J$449&gt;J148))+1),"")</f>
        <v>4</v>
      </c>
      <c r="L148" s="21">
        <f t="shared" si="15"/>
      </c>
    </row>
    <row r="149" spans="1:12" s="4" customFormat="1" ht="10.5" customHeight="1">
      <c r="A149" s="12" t="s">
        <v>407</v>
      </c>
      <c r="B149" s="13" t="s">
        <v>408</v>
      </c>
      <c r="C149" s="14" t="s">
        <v>409</v>
      </c>
      <c r="D149" s="14" t="s">
        <v>197</v>
      </c>
      <c r="E149" s="14" t="s">
        <v>39</v>
      </c>
      <c r="F149" s="14" t="s">
        <v>410</v>
      </c>
      <c r="G149" s="13" t="s">
        <v>18</v>
      </c>
      <c r="H149" s="14" t="s">
        <v>410</v>
      </c>
      <c r="I149" s="23">
        <v>84.1</v>
      </c>
      <c r="J149" s="19">
        <f t="shared" si="16"/>
        <v>77.09333333333333</v>
      </c>
      <c r="K149" s="22">
        <f>IF(J149,(SUMPRODUCT(($A$2:$A$449=A149)*($J$2:$J$449&gt;J149))+1),"")</f>
        <v>1</v>
      </c>
      <c r="L149" s="21" t="str">
        <f t="shared" si="15"/>
        <v>拟进入体检环节</v>
      </c>
    </row>
    <row r="150" spans="1:12" s="4" customFormat="1" ht="10.5" customHeight="1">
      <c r="A150" s="12" t="s">
        <v>407</v>
      </c>
      <c r="B150" s="13" t="s">
        <v>408</v>
      </c>
      <c r="C150" s="14" t="s">
        <v>411</v>
      </c>
      <c r="D150" s="14" t="s">
        <v>171</v>
      </c>
      <c r="E150" s="14" t="s">
        <v>51</v>
      </c>
      <c r="F150" s="14" t="s">
        <v>412</v>
      </c>
      <c r="G150" s="13" t="s">
        <v>18</v>
      </c>
      <c r="H150" s="14" t="s">
        <v>412</v>
      </c>
      <c r="I150" s="23">
        <v>77.8</v>
      </c>
      <c r="J150" s="19">
        <f t="shared" si="16"/>
        <v>74.21333333333334</v>
      </c>
      <c r="K150" s="22">
        <f>IF(J150,(SUMPRODUCT(($A$2:$A$449=A150)*($J$2:$J$449&gt;J150))+1),"")</f>
        <v>2</v>
      </c>
      <c r="L150" s="21">
        <f t="shared" si="15"/>
      </c>
    </row>
    <row r="151" spans="1:12" s="4" customFormat="1" ht="10.5" customHeight="1">
      <c r="A151" s="12" t="s">
        <v>407</v>
      </c>
      <c r="B151" s="13" t="s">
        <v>408</v>
      </c>
      <c r="C151" s="14" t="s">
        <v>413</v>
      </c>
      <c r="D151" s="14" t="s">
        <v>96</v>
      </c>
      <c r="E151" s="14" t="s">
        <v>63</v>
      </c>
      <c r="F151" s="14" t="s">
        <v>263</v>
      </c>
      <c r="G151" s="13" t="s">
        <v>18</v>
      </c>
      <c r="H151" s="14" t="s">
        <v>263</v>
      </c>
      <c r="I151" s="25" t="s">
        <v>122</v>
      </c>
      <c r="J151" s="19"/>
      <c r="K151" s="12">
        <f>IF(J151,(SUMPRODUCT(($A$2:$A$449=A151)*($J$2:$J$449&gt;J151))+1),"")</f>
      </c>
      <c r="L151" s="21">
        <f t="shared" si="15"/>
      </c>
    </row>
    <row r="152" spans="1:12" s="4" customFormat="1" ht="10.5" customHeight="1">
      <c r="A152" s="12" t="s">
        <v>414</v>
      </c>
      <c r="B152" s="13" t="s">
        <v>49</v>
      </c>
      <c r="C152" s="14" t="s">
        <v>415</v>
      </c>
      <c r="D152" s="14" t="s">
        <v>51</v>
      </c>
      <c r="E152" s="14" t="s">
        <v>317</v>
      </c>
      <c r="F152" s="14" t="s">
        <v>73</v>
      </c>
      <c r="G152" s="13" t="s">
        <v>18</v>
      </c>
      <c r="H152" s="14" t="s">
        <v>73</v>
      </c>
      <c r="I152" s="23">
        <v>81</v>
      </c>
      <c r="J152" s="19">
        <f>IF(I152,((H152/1.2)*0.4+I152*0.6),"")</f>
        <v>80.96666666666667</v>
      </c>
      <c r="K152" s="20">
        <f>IF(J152,(SUMPRODUCT(($A$2:$A$449=A152)*($J$2:$J$449&gt;J152))+1),"")</f>
        <v>1</v>
      </c>
      <c r="L152" s="21" t="str">
        <f t="shared" si="15"/>
        <v>拟进入体检环节</v>
      </c>
    </row>
    <row r="153" spans="1:12" s="4" customFormat="1" ht="10.5" customHeight="1">
      <c r="A153" s="12" t="s">
        <v>414</v>
      </c>
      <c r="B153" s="13" t="s">
        <v>49</v>
      </c>
      <c r="C153" s="14" t="s">
        <v>416</v>
      </c>
      <c r="D153" s="14" t="s">
        <v>138</v>
      </c>
      <c r="E153" s="14" t="s">
        <v>229</v>
      </c>
      <c r="F153" s="14" t="s">
        <v>248</v>
      </c>
      <c r="G153" s="13" t="s">
        <v>18</v>
      </c>
      <c r="H153" s="14" t="s">
        <v>248</v>
      </c>
      <c r="I153" s="23">
        <v>79</v>
      </c>
      <c r="J153" s="19">
        <f>IF(I153,((H153/1.2)*0.4+I153*0.6),"")</f>
        <v>79.06666666666666</v>
      </c>
      <c r="K153" s="22">
        <f>IF(J153,(SUMPRODUCT(($A$2:$A$449=A153)*($J$2:$J$449&gt;J153))+1),"")</f>
        <v>2</v>
      </c>
      <c r="L153" s="21">
        <f t="shared" si="15"/>
      </c>
    </row>
    <row r="154" spans="1:12" s="4" customFormat="1" ht="10.5" customHeight="1">
      <c r="A154" s="12" t="s">
        <v>417</v>
      </c>
      <c r="B154" s="13" t="s">
        <v>27</v>
      </c>
      <c r="C154" s="14" t="s">
        <v>418</v>
      </c>
      <c r="D154" s="14" t="s">
        <v>42</v>
      </c>
      <c r="E154" s="14" t="s">
        <v>58</v>
      </c>
      <c r="F154" s="14" t="s">
        <v>145</v>
      </c>
      <c r="G154" s="13" t="s">
        <v>18</v>
      </c>
      <c r="H154" s="14" t="s">
        <v>145</v>
      </c>
      <c r="I154" s="18">
        <v>74</v>
      </c>
      <c r="J154" s="19">
        <f>IF(I154,((H154/1.2)*0.4+I154*0.6),"")</f>
        <v>72.06666666666666</v>
      </c>
      <c r="K154" s="22">
        <f>IF(J154,(SUMPRODUCT(($A$2:$A$449=A154)*($J$2:$J$449&gt;J154))+1),"")</f>
        <v>1</v>
      </c>
      <c r="L154" s="21" t="str">
        <f t="shared" si="15"/>
        <v>拟进入体检环节</v>
      </c>
    </row>
    <row r="155" spans="1:12" s="4" customFormat="1" ht="10.5" customHeight="1">
      <c r="A155" s="12" t="s">
        <v>417</v>
      </c>
      <c r="B155" s="13" t="s">
        <v>27</v>
      </c>
      <c r="C155" s="14" t="s">
        <v>419</v>
      </c>
      <c r="D155" s="14" t="s">
        <v>158</v>
      </c>
      <c r="E155" s="14" t="s">
        <v>103</v>
      </c>
      <c r="F155" s="14" t="s">
        <v>420</v>
      </c>
      <c r="G155" s="13" t="s">
        <v>18</v>
      </c>
      <c r="H155" s="14" t="s">
        <v>420</v>
      </c>
      <c r="I155" s="18">
        <v>73</v>
      </c>
      <c r="J155" s="19">
        <f>IF(I155,((H155/1.2)*0.4+I155*0.6),"")</f>
        <v>67.66666666666666</v>
      </c>
      <c r="K155" s="22">
        <f>IF(J155,(SUMPRODUCT(($A$2:$A$449=A155)*($J$2:$J$449&gt;J155))+1),"")</f>
        <v>2</v>
      </c>
      <c r="L155" s="21">
        <f t="shared" si="15"/>
      </c>
    </row>
    <row r="156" spans="1:12" s="4" customFormat="1" ht="10.5" customHeight="1">
      <c r="A156" s="12" t="s">
        <v>417</v>
      </c>
      <c r="B156" s="13" t="s">
        <v>27</v>
      </c>
      <c r="C156" s="14" t="s">
        <v>421</v>
      </c>
      <c r="D156" s="14" t="s">
        <v>166</v>
      </c>
      <c r="E156" s="14" t="s">
        <v>169</v>
      </c>
      <c r="F156" s="14" t="s">
        <v>186</v>
      </c>
      <c r="G156" s="13" t="s">
        <v>18</v>
      </c>
      <c r="H156" s="14" t="s">
        <v>186</v>
      </c>
      <c r="I156" s="25" t="s">
        <v>122</v>
      </c>
      <c r="J156" s="19"/>
      <c r="K156" s="12">
        <f>IF(J156,(SUMPRODUCT(($A$2:$A$449=A156)*($J$2:$J$449&gt;J156))+1),"")</f>
      </c>
      <c r="L156" s="21">
        <f t="shared" si="15"/>
      </c>
    </row>
    <row r="157" spans="1:12" s="4" customFormat="1" ht="10.5" customHeight="1">
      <c r="A157" s="12" t="s">
        <v>422</v>
      </c>
      <c r="B157" s="13" t="s">
        <v>27</v>
      </c>
      <c r="C157" s="14" t="s">
        <v>423</v>
      </c>
      <c r="D157" s="14" t="s">
        <v>58</v>
      </c>
      <c r="E157" s="14" t="s">
        <v>51</v>
      </c>
      <c r="F157" s="14" t="s">
        <v>63</v>
      </c>
      <c r="G157" s="13" t="s">
        <v>18</v>
      </c>
      <c r="H157" s="14" t="s">
        <v>63</v>
      </c>
      <c r="I157" s="18">
        <v>88.8</v>
      </c>
      <c r="J157" s="19">
        <f aca="true" t="shared" si="17" ref="J157:J177">IF(I157,((H157/1.2)*0.4+I157*0.6),"")</f>
        <v>82.28</v>
      </c>
      <c r="K157" s="20">
        <f>IF(J157,(SUMPRODUCT(($A$2:$A$449=A157)*($J$2:$J$449&gt;J157))+1),"")</f>
        <v>1</v>
      </c>
      <c r="L157" s="21" t="str">
        <f t="shared" si="15"/>
        <v>拟进入体检环节</v>
      </c>
    </row>
    <row r="158" spans="1:12" s="4" customFormat="1" ht="10.5" customHeight="1">
      <c r="A158" s="12" t="s">
        <v>422</v>
      </c>
      <c r="B158" s="13" t="s">
        <v>27</v>
      </c>
      <c r="C158" s="14" t="s">
        <v>424</v>
      </c>
      <c r="D158" s="14" t="s">
        <v>63</v>
      </c>
      <c r="E158" s="14" t="s">
        <v>69</v>
      </c>
      <c r="F158" s="14" t="s">
        <v>425</v>
      </c>
      <c r="G158" s="13" t="s">
        <v>18</v>
      </c>
      <c r="H158" s="14" t="s">
        <v>425</v>
      </c>
      <c r="I158" s="18">
        <v>87</v>
      </c>
      <c r="J158" s="19">
        <f t="shared" si="17"/>
        <v>82.1</v>
      </c>
      <c r="K158" s="22">
        <f>IF(J158,(SUMPRODUCT(($A$2:$A$449=A158)*($J$2:$J$449&gt;J158))+1),"")</f>
        <v>2</v>
      </c>
      <c r="L158" s="21">
        <f t="shared" si="15"/>
      </c>
    </row>
    <row r="159" spans="1:12" s="4" customFormat="1" ht="10.5" customHeight="1">
      <c r="A159" s="12" t="s">
        <v>422</v>
      </c>
      <c r="B159" s="13" t="s">
        <v>27</v>
      </c>
      <c r="C159" s="14" t="s">
        <v>426</v>
      </c>
      <c r="D159" s="14" t="s">
        <v>427</v>
      </c>
      <c r="E159" s="14" t="s">
        <v>69</v>
      </c>
      <c r="F159" s="14" t="s">
        <v>254</v>
      </c>
      <c r="G159" s="13" t="s">
        <v>18</v>
      </c>
      <c r="H159" s="14" t="s">
        <v>254</v>
      </c>
      <c r="I159" s="18">
        <v>84.4</v>
      </c>
      <c r="J159" s="19">
        <f t="shared" si="17"/>
        <v>79.20666666666668</v>
      </c>
      <c r="K159" s="22">
        <f>IF(J159,(SUMPRODUCT(($A$2:$A$449=A159)*($J$2:$J$449&gt;J159))+1),"")</f>
        <v>3</v>
      </c>
      <c r="L159" s="21">
        <f t="shared" si="15"/>
      </c>
    </row>
    <row r="160" spans="1:12" s="4" customFormat="1" ht="10.5" customHeight="1">
      <c r="A160" s="12" t="s">
        <v>428</v>
      </c>
      <c r="B160" s="13" t="s">
        <v>285</v>
      </c>
      <c r="C160" s="14" t="s">
        <v>429</v>
      </c>
      <c r="D160" s="14" t="s">
        <v>91</v>
      </c>
      <c r="E160" s="14" t="s">
        <v>46</v>
      </c>
      <c r="F160" s="14" t="s">
        <v>430</v>
      </c>
      <c r="G160" s="13" t="s">
        <v>18</v>
      </c>
      <c r="H160" s="14" t="s">
        <v>430</v>
      </c>
      <c r="I160" s="23">
        <v>83.4</v>
      </c>
      <c r="J160" s="19">
        <f t="shared" si="17"/>
        <v>79.77333333333334</v>
      </c>
      <c r="K160" s="20">
        <f>IF(J160,(SUMPRODUCT(($A$2:$A$449=A160)*($J$2:$J$449&gt;J160))+1),"")</f>
        <v>1</v>
      </c>
      <c r="L160" s="21" t="str">
        <f t="shared" si="15"/>
        <v>拟进入体检环节</v>
      </c>
    </row>
    <row r="161" spans="1:12" s="4" customFormat="1" ht="10.5" customHeight="1">
      <c r="A161" s="12" t="s">
        <v>428</v>
      </c>
      <c r="B161" s="13" t="s">
        <v>285</v>
      </c>
      <c r="C161" s="14" t="s">
        <v>431</v>
      </c>
      <c r="D161" s="14" t="s">
        <v>138</v>
      </c>
      <c r="E161" s="14" t="s">
        <v>24</v>
      </c>
      <c r="F161" s="14" t="s">
        <v>139</v>
      </c>
      <c r="G161" s="13" t="s">
        <v>18</v>
      </c>
      <c r="H161" s="14" t="s">
        <v>139</v>
      </c>
      <c r="I161" s="23">
        <v>78.8</v>
      </c>
      <c r="J161" s="19">
        <f t="shared" si="17"/>
        <v>77.84666666666666</v>
      </c>
      <c r="K161" s="22">
        <f>IF(J161,(SUMPRODUCT(($A$2:$A$449=A161)*($J$2:$J$449&gt;J161))+1),"")</f>
        <v>2</v>
      </c>
      <c r="L161" s="21">
        <f t="shared" si="15"/>
      </c>
    </row>
    <row r="162" spans="1:12" s="4" customFormat="1" ht="10.5" customHeight="1">
      <c r="A162" s="12" t="s">
        <v>428</v>
      </c>
      <c r="B162" s="13" t="s">
        <v>285</v>
      </c>
      <c r="C162" s="14" t="s">
        <v>432</v>
      </c>
      <c r="D162" s="14" t="s">
        <v>274</v>
      </c>
      <c r="E162" s="14" t="s">
        <v>42</v>
      </c>
      <c r="F162" s="14" t="s">
        <v>433</v>
      </c>
      <c r="G162" s="13" t="s">
        <v>18</v>
      </c>
      <c r="H162" s="14" t="s">
        <v>433</v>
      </c>
      <c r="I162" s="23">
        <v>73</v>
      </c>
      <c r="J162" s="19">
        <f t="shared" si="17"/>
        <v>70.9</v>
      </c>
      <c r="K162" s="22">
        <f>IF(J162,(SUMPRODUCT(($A$2:$A$449=A162)*($J$2:$J$449&gt;J162))+1),"")</f>
        <v>3</v>
      </c>
      <c r="L162" s="21">
        <f t="shared" si="15"/>
      </c>
    </row>
    <row r="163" spans="1:12" s="4" customFormat="1" ht="10.5" customHeight="1">
      <c r="A163" s="12" t="s">
        <v>434</v>
      </c>
      <c r="B163" s="13" t="s">
        <v>285</v>
      </c>
      <c r="C163" s="14" t="s">
        <v>435</v>
      </c>
      <c r="D163" s="14" t="s">
        <v>88</v>
      </c>
      <c r="E163" s="14" t="s">
        <v>337</v>
      </c>
      <c r="F163" s="14" t="s">
        <v>436</v>
      </c>
      <c r="G163" s="13" t="s">
        <v>18</v>
      </c>
      <c r="H163" s="14" t="s">
        <v>436</v>
      </c>
      <c r="I163" s="23">
        <v>82.8</v>
      </c>
      <c r="J163" s="19">
        <f t="shared" si="17"/>
        <v>82.28</v>
      </c>
      <c r="K163" s="20">
        <f>IF(J163,(SUMPRODUCT(($A$2:$A$449=A163)*($J$2:$J$449&gt;J163))+1),"")</f>
        <v>1</v>
      </c>
      <c r="L163" s="21" t="str">
        <f t="shared" si="15"/>
        <v>拟进入体检环节</v>
      </c>
    </row>
    <row r="164" spans="1:12" s="4" customFormat="1" ht="10.5" customHeight="1">
      <c r="A164" s="12" t="s">
        <v>434</v>
      </c>
      <c r="B164" s="13" t="s">
        <v>285</v>
      </c>
      <c r="C164" s="14" t="s">
        <v>437</v>
      </c>
      <c r="D164" s="14" t="s">
        <v>115</v>
      </c>
      <c r="E164" s="14" t="s">
        <v>207</v>
      </c>
      <c r="F164" s="14" t="s">
        <v>438</v>
      </c>
      <c r="G164" s="13" t="s">
        <v>18</v>
      </c>
      <c r="H164" s="14" t="s">
        <v>438</v>
      </c>
      <c r="I164" s="23">
        <v>81.2</v>
      </c>
      <c r="J164" s="19">
        <f t="shared" si="17"/>
        <v>82.12</v>
      </c>
      <c r="K164" s="22">
        <f>IF(J164,(SUMPRODUCT(($A$2:$A$449=A164)*($J$2:$J$449&gt;J164))+1),"")</f>
        <v>2</v>
      </c>
      <c r="L164" s="21">
        <f t="shared" si="15"/>
      </c>
    </row>
    <row r="165" spans="1:12" s="4" customFormat="1" ht="10.5" customHeight="1">
      <c r="A165" s="12" t="s">
        <v>434</v>
      </c>
      <c r="B165" s="13" t="s">
        <v>285</v>
      </c>
      <c r="C165" s="14" t="s">
        <v>439</v>
      </c>
      <c r="D165" s="14" t="s">
        <v>21</v>
      </c>
      <c r="E165" s="14" t="s">
        <v>310</v>
      </c>
      <c r="F165" s="14" t="s">
        <v>440</v>
      </c>
      <c r="G165" s="13" t="s">
        <v>18</v>
      </c>
      <c r="H165" s="14" t="s">
        <v>440</v>
      </c>
      <c r="I165" s="23">
        <v>80.6</v>
      </c>
      <c r="J165" s="19">
        <f t="shared" si="17"/>
        <v>81.49333333333334</v>
      </c>
      <c r="K165" s="22">
        <f>IF(J165,(SUMPRODUCT(($A$2:$A$449=A165)*($J$2:$J$449&gt;J165))+1),"")</f>
        <v>3</v>
      </c>
      <c r="L165" s="21">
        <f t="shared" si="15"/>
      </c>
    </row>
    <row r="166" spans="1:12" s="4" customFormat="1" ht="10.5" customHeight="1">
      <c r="A166" s="12" t="s">
        <v>441</v>
      </c>
      <c r="B166" s="13" t="s">
        <v>61</v>
      </c>
      <c r="C166" s="14" t="s">
        <v>442</v>
      </c>
      <c r="D166" s="14" t="s">
        <v>21</v>
      </c>
      <c r="E166" s="14" t="s">
        <v>229</v>
      </c>
      <c r="F166" s="14" t="s">
        <v>209</v>
      </c>
      <c r="G166" s="13" t="s">
        <v>18</v>
      </c>
      <c r="H166" s="14" t="s">
        <v>209</v>
      </c>
      <c r="I166" s="18">
        <v>83.4</v>
      </c>
      <c r="J166" s="19">
        <f t="shared" si="17"/>
        <v>81.37333333333333</v>
      </c>
      <c r="K166" s="20">
        <f>IF(J166,(SUMPRODUCT(($A$2:$A$449=A166)*($J$2:$J$449&gt;J166))+1),"")</f>
        <v>1</v>
      </c>
      <c r="L166" s="21" t="str">
        <f t="shared" si="15"/>
        <v>拟进入体检环节</v>
      </c>
    </row>
    <row r="167" spans="1:12" s="4" customFormat="1" ht="10.5" customHeight="1">
      <c r="A167" s="12" t="s">
        <v>441</v>
      </c>
      <c r="B167" s="13" t="s">
        <v>61</v>
      </c>
      <c r="C167" s="14" t="s">
        <v>443</v>
      </c>
      <c r="D167" s="14" t="s">
        <v>16</v>
      </c>
      <c r="E167" s="14" t="s">
        <v>115</v>
      </c>
      <c r="F167" s="14" t="s">
        <v>138</v>
      </c>
      <c r="G167" s="13" t="s">
        <v>18</v>
      </c>
      <c r="H167" s="14" t="s">
        <v>138</v>
      </c>
      <c r="I167" s="18">
        <v>79.2</v>
      </c>
      <c r="J167" s="19">
        <f t="shared" si="17"/>
        <v>77.68666666666667</v>
      </c>
      <c r="K167" s="22">
        <f>IF(J167,(SUMPRODUCT(($A$2:$A$449=A167)*($J$2:$J$449&gt;J167))+1),"")</f>
        <v>2</v>
      </c>
      <c r="L167" s="21">
        <f t="shared" si="15"/>
      </c>
    </row>
    <row r="168" spans="1:12" s="4" customFormat="1" ht="10.5" customHeight="1">
      <c r="A168" s="12" t="s">
        <v>441</v>
      </c>
      <c r="B168" s="13" t="s">
        <v>61</v>
      </c>
      <c r="C168" s="14" t="s">
        <v>444</v>
      </c>
      <c r="D168" s="14" t="s">
        <v>170</v>
      </c>
      <c r="E168" s="14" t="s">
        <v>159</v>
      </c>
      <c r="F168" s="14" t="s">
        <v>174</v>
      </c>
      <c r="G168" s="13" t="s">
        <v>18</v>
      </c>
      <c r="H168" s="14" t="s">
        <v>174</v>
      </c>
      <c r="I168" s="18">
        <v>72.6</v>
      </c>
      <c r="J168" s="19">
        <f t="shared" si="17"/>
        <v>69.52666666666667</v>
      </c>
      <c r="K168" s="22">
        <f>IF(J168,(SUMPRODUCT(($A$2:$A$449=A168)*($J$2:$J$449&gt;J168))+1),"")</f>
        <v>3</v>
      </c>
      <c r="L168" s="21">
        <f t="shared" si="15"/>
      </c>
    </row>
    <row r="169" spans="1:12" s="4" customFormat="1" ht="10.5" customHeight="1">
      <c r="A169" s="12" t="s">
        <v>445</v>
      </c>
      <c r="B169" s="13" t="s">
        <v>147</v>
      </c>
      <c r="C169" s="14" t="s">
        <v>446</v>
      </c>
      <c r="D169" s="14" t="s">
        <v>32</v>
      </c>
      <c r="E169" s="14" t="s">
        <v>209</v>
      </c>
      <c r="F169" s="14" t="s">
        <v>447</v>
      </c>
      <c r="G169" s="13" t="s">
        <v>18</v>
      </c>
      <c r="H169" s="14" t="s">
        <v>447</v>
      </c>
      <c r="I169" s="23">
        <v>73.4</v>
      </c>
      <c r="J169" s="19">
        <f t="shared" si="17"/>
        <v>72.10666666666667</v>
      </c>
      <c r="K169" s="22">
        <f>IF(J169,(SUMPRODUCT(($A$2:$A$449=A169)*($J$2:$J$449&gt;J169))+1),"")</f>
        <v>1</v>
      </c>
      <c r="L169" s="21" t="str">
        <f t="shared" si="15"/>
        <v>拟进入体检环节</v>
      </c>
    </row>
    <row r="170" spans="1:12" s="4" customFormat="1" ht="10.5" customHeight="1">
      <c r="A170" s="12" t="s">
        <v>445</v>
      </c>
      <c r="B170" s="13" t="s">
        <v>147</v>
      </c>
      <c r="C170" s="14" t="s">
        <v>448</v>
      </c>
      <c r="D170" s="14" t="s">
        <v>96</v>
      </c>
      <c r="E170" s="14" t="s">
        <v>78</v>
      </c>
      <c r="F170" s="14" t="s">
        <v>449</v>
      </c>
      <c r="G170" s="13" t="s">
        <v>18</v>
      </c>
      <c r="H170" s="14" t="s">
        <v>449</v>
      </c>
      <c r="I170" s="23">
        <v>67.6</v>
      </c>
      <c r="J170" s="19">
        <f t="shared" si="17"/>
        <v>67.75999999999999</v>
      </c>
      <c r="K170" s="22">
        <f>IF(J170,(SUMPRODUCT(($A$2:$A$449=A170)*($J$2:$J$449&gt;J170))+1),"")</f>
        <v>2</v>
      </c>
      <c r="L170" s="21">
        <f t="shared" si="15"/>
      </c>
    </row>
    <row r="171" spans="1:12" s="4" customFormat="1" ht="10.5" customHeight="1">
      <c r="A171" s="12" t="s">
        <v>450</v>
      </c>
      <c r="B171" s="13" t="s">
        <v>13</v>
      </c>
      <c r="C171" s="14" t="s">
        <v>451</v>
      </c>
      <c r="D171" s="14" t="s">
        <v>128</v>
      </c>
      <c r="E171" s="14" t="s">
        <v>16</v>
      </c>
      <c r="F171" s="14" t="s">
        <v>452</v>
      </c>
      <c r="G171" s="13" t="s">
        <v>18</v>
      </c>
      <c r="H171" s="14" t="s">
        <v>452</v>
      </c>
      <c r="I171" s="23">
        <v>77.8</v>
      </c>
      <c r="J171" s="19">
        <f t="shared" si="17"/>
        <v>77.64666666666668</v>
      </c>
      <c r="K171" s="20">
        <f>IF(J171,(SUMPRODUCT(($A$2:$A$449=A171)*($J$2:$J$449&gt;J171))+1),"")</f>
        <v>1</v>
      </c>
      <c r="L171" s="21" t="str">
        <f t="shared" si="15"/>
        <v>拟进入体检环节</v>
      </c>
    </row>
    <row r="172" spans="1:12" s="4" customFormat="1" ht="10.5" customHeight="1">
      <c r="A172" s="12" t="s">
        <v>450</v>
      </c>
      <c r="B172" s="13" t="s">
        <v>13</v>
      </c>
      <c r="C172" s="14" t="s">
        <v>453</v>
      </c>
      <c r="D172" s="14" t="s">
        <v>427</v>
      </c>
      <c r="E172" s="14" t="s">
        <v>88</v>
      </c>
      <c r="F172" s="14" t="s">
        <v>454</v>
      </c>
      <c r="G172" s="13" t="s">
        <v>18</v>
      </c>
      <c r="H172" s="14" t="s">
        <v>454</v>
      </c>
      <c r="I172" s="23">
        <v>67.4</v>
      </c>
      <c r="J172" s="19">
        <f t="shared" si="17"/>
        <v>70.50666666666667</v>
      </c>
      <c r="K172" s="22">
        <f>IF(J172,(SUMPRODUCT(($A$2:$A$449=A172)*($J$2:$J$449&gt;J172))+1),"")</f>
        <v>2</v>
      </c>
      <c r="L172" s="21">
        <f t="shared" si="15"/>
      </c>
    </row>
    <row r="173" spans="1:12" s="4" customFormat="1" ht="10.5" customHeight="1">
      <c r="A173" s="12" t="s">
        <v>455</v>
      </c>
      <c r="B173" s="13" t="s">
        <v>456</v>
      </c>
      <c r="C173" s="14" t="s">
        <v>457</v>
      </c>
      <c r="D173" s="14" t="s">
        <v>169</v>
      </c>
      <c r="E173" s="14" t="s">
        <v>72</v>
      </c>
      <c r="F173" s="14" t="s">
        <v>218</v>
      </c>
      <c r="G173" s="13" t="s">
        <v>18</v>
      </c>
      <c r="H173" s="14" t="s">
        <v>218</v>
      </c>
      <c r="I173" s="23">
        <v>80.4</v>
      </c>
      <c r="J173" s="19">
        <f t="shared" si="17"/>
        <v>78.27333333333334</v>
      </c>
      <c r="K173" s="20">
        <f>IF(J173,(SUMPRODUCT(($A$2:$A$449=A173)*($J$2:$J$449&gt;J173))+1),"")</f>
        <v>1</v>
      </c>
      <c r="L173" s="21" t="str">
        <f t="shared" si="15"/>
        <v>拟进入体检环节</v>
      </c>
    </row>
    <row r="174" spans="1:12" s="4" customFormat="1" ht="10.5" customHeight="1">
      <c r="A174" s="12" t="s">
        <v>455</v>
      </c>
      <c r="B174" s="13" t="s">
        <v>456</v>
      </c>
      <c r="C174" s="14" t="s">
        <v>458</v>
      </c>
      <c r="D174" s="14" t="s">
        <v>141</v>
      </c>
      <c r="E174" s="14" t="s">
        <v>16</v>
      </c>
      <c r="F174" s="14" t="s">
        <v>25</v>
      </c>
      <c r="G174" s="13" t="s">
        <v>18</v>
      </c>
      <c r="H174" s="14" t="s">
        <v>25</v>
      </c>
      <c r="I174" s="23">
        <v>76.6</v>
      </c>
      <c r="J174" s="19">
        <f t="shared" si="17"/>
        <v>76.19333333333333</v>
      </c>
      <c r="K174" s="22">
        <f>IF(J174,(SUMPRODUCT(($A$2:$A$449=A174)*($J$2:$J$449&gt;J174))+1),"")</f>
        <v>2</v>
      </c>
      <c r="L174" s="21">
        <f t="shared" si="15"/>
      </c>
    </row>
    <row r="175" spans="1:12" s="4" customFormat="1" ht="10.5" customHeight="1">
      <c r="A175" s="12" t="s">
        <v>455</v>
      </c>
      <c r="B175" s="13" t="s">
        <v>456</v>
      </c>
      <c r="C175" s="14" t="s">
        <v>459</v>
      </c>
      <c r="D175" s="14" t="s">
        <v>21</v>
      </c>
      <c r="E175" s="14" t="s">
        <v>78</v>
      </c>
      <c r="F175" s="14" t="s">
        <v>430</v>
      </c>
      <c r="G175" s="13" t="s">
        <v>18</v>
      </c>
      <c r="H175" s="14" t="s">
        <v>430</v>
      </c>
      <c r="I175" s="23">
        <v>76.4</v>
      </c>
      <c r="J175" s="19">
        <f t="shared" si="17"/>
        <v>75.57333333333334</v>
      </c>
      <c r="K175" s="22">
        <f>IF(J175,(SUMPRODUCT(($A$2:$A$449=A175)*($J$2:$J$449&gt;J175))+1),"")</f>
        <v>3</v>
      </c>
      <c r="L175" s="21">
        <f t="shared" si="15"/>
      </c>
    </row>
    <row r="176" spans="1:12" s="4" customFormat="1" ht="10.5" customHeight="1">
      <c r="A176" s="12" t="s">
        <v>460</v>
      </c>
      <c r="B176" s="13" t="s">
        <v>461</v>
      </c>
      <c r="C176" s="14" t="s">
        <v>462</v>
      </c>
      <c r="D176" s="14" t="s">
        <v>66</v>
      </c>
      <c r="E176" s="14" t="s">
        <v>72</v>
      </c>
      <c r="F176" s="14" t="s">
        <v>213</v>
      </c>
      <c r="G176" s="13" t="s">
        <v>18</v>
      </c>
      <c r="H176" s="14" t="s">
        <v>213</v>
      </c>
      <c r="I176" s="23">
        <v>82.6</v>
      </c>
      <c r="J176" s="19">
        <f t="shared" si="17"/>
        <v>80.92666666666666</v>
      </c>
      <c r="K176" s="22">
        <f>IF(J176,(SUMPRODUCT(($A$2:$A$449=A176)*($J$2:$J$449&gt;J176))+1),"")</f>
        <v>1</v>
      </c>
      <c r="L176" s="21" t="str">
        <f t="shared" si="15"/>
        <v>拟进入体检环节</v>
      </c>
    </row>
    <row r="177" spans="1:12" s="4" customFormat="1" ht="10.5" customHeight="1">
      <c r="A177" s="12" t="s">
        <v>460</v>
      </c>
      <c r="B177" s="13" t="s">
        <v>461</v>
      </c>
      <c r="C177" s="14" t="s">
        <v>463</v>
      </c>
      <c r="D177" s="14" t="s">
        <v>111</v>
      </c>
      <c r="E177" s="14" t="s">
        <v>153</v>
      </c>
      <c r="F177" s="14" t="s">
        <v>464</v>
      </c>
      <c r="G177" s="13" t="s">
        <v>18</v>
      </c>
      <c r="H177" s="14" t="s">
        <v>464</v>
      </c>
      <c r="I177" s="23">
        <v>81.6</v>
      </c>
      <c r="J177" s="19">
        <f t="shared" si="17"/>
        <v>76.66</v>
      </c>
      <c r="K177" s="22">
        <f>IF(J177,(SUMPRODUCT(($A$2:$A$449=A177)*($J$2:$J$449&gt;J177))+1),"")</f>
        <v>2</v>
      </c>
      <c r="L177" s="21">
        <f t="shared" si="15"/>
      </c>
    </row>
    <row r="178" spans="1:12" s="4" customFormat="1" ht="10.5" customHeight="1">
      <c r="A178" s="12" t="s">
        <v>460</v>
      </c>
      <c r="B178" s="13" t="s">
        <v>461</v>
      </c>
      <c r="C178" s="14" t="s">
        <v>465</v>
      </c>
      <c r="D178" s="14" t="s">
        <v>65</v>
      </c>
      <c r="E178" s="14" t="s">
        <v>52</v>
      </c>
      <c r="F178" s="14" t="s">
        <v>466</v>
      </c>
      <c r="G178" s="13" t="s">
        <v>18</v>
      </c>
      <c r="H178" s="14" t="s">
        <v>466</v>
      </c>
      <c r="I178" s="25" t="s">
        <v>122</v>
      </c>
      <c r="J178" s="19"/>
      <c r="K178" s="12">
        <f>IF(J178,(SUMPRODUCT(($A$2:$A$449=A178)*($J$2:$J$449&gt;J178))+1),"")</f>
      </c>
      <c r="L178" s="21">
        <f t="shared" si="15"/>
      </c>
    </row>
    <row r="179" spans="1:12" s="4" customFormat="1" ht="10.5" customHeight="1">
      <c r="A179" s="12" t="s">
        <v>467</v>
      </c>
      <c r="B179" s="13" t="s">
        <v>36</v>
      </c>
      <c r="C179" s="14" t="s">
        <v>468</v>
      </c>
      <c r="D179" s="14" t="s">
        <v>274</v>
      </c>
      <c r="E179" s="14" t="s">
        <v>136</v>
      </c>
      <c r="F179" s="14" t="s">
        <v>469</v>
      </c>
      <c r="G179" s="13" t="s">
        <v>18</v>
      </c>
      <c r="H179" s="14" t="s">
        <v>469</v>
      </c>
      <c r="I179" s="23">
        <v>72.7</v>
      </c>
      <c r="J179" s="19">
        <f aca="true" t="shared" si="18" ref="J179:J207">IF(I179,((H179/1.2)*0.4+I179*0.6),"")</f>
        <v>73.02</v>
      </c>
      <c r="K179" s="22">
        <f>IF(J179,(SUMPRODUCT(($A$2:$A$449=A179)*($J$2:$J$449&gt;J179))+1),"")</f>
        <v>1</v>
      </c>
      <c r="L179" s="21" t="str">
        <f t="shared" si="15"/>
        <v>拟进入体检环节</v>
      </c>
    </row>
    <row r="180" spans="1:12" s="4" customFormat="1" ht="10.5" customHeight="1">
      <c r="A180" s="12" t="s">
        <v>467</v>
      </c>
      <c r="B180" s="13" t="s">
        <v>36</v>
      </c>
      <c r="C180" s="14" t="s">
        <v>470</v>
      </c>
      <c r="D180" s="14" t="s">
        <v>173</v>
      </c>
      <c r="E180" s="14" t="s">
        <v>78</v>
      </c>
      <c r="F180" s="14" t="s">
        <v>471</v>
      </c>
      <c r="G180" s="13" t="s">
        <v>18</v>
      </c>
      <c r="H180" s="14" t="s">
        <v>471</v>
      </c>
      <c r="I180" s="23">
        <v>50</v>
      </c>
      <c r="J180" s="19">
        <f t="shared" si="18"/>
        <v>58.2</v>
      </c>
      <c r="K180" s="22">
        <f>IF(J180,(SUMPRODUCT(($A$2:$A$449=A180)*($J$2:$J$449&gt;J180))+1),"")</f>
        <v>2</v>
      </c>
      <c r="L180" s="21">
        <f t="shared" si="15"/>
      </c>
    </row>
    <row r="181" spans="1:12" s="4" customFormat="1" ht="10.5" customHeight="1">
      <c r="A181" s="12" t="s">
        <v>467</v>
      </c>
      <c r="B181" s="13" t="s">
        <v>36</v>
      </c>
      <c r="C181" s="14" t="s">
        <v>472</v>
      </c>
      <c r="D181" s="14" t="s">
        <v>287</v>
      </c>
      <c r="E181" s="14" t="s">
        <v>51</v>
      </c>
      <c r="F181" s="14" t="s">
        <v>473</v>
      </c>
      <c r="G181" s="13" t="s">
        <v>18</v>
      </c>
      <c r="H181" s="14" t="s">
        <v>473</v>
      </c>
      <c r="I181" s="23">
        <v>50.4</v>
      </c>
      <c r="J181" s="19">
        <f t="shared" si="18"/>
        <v>56.30666666666667</v>
      </c>
      <c r="K181" s="22">
        <f>IF(J181,(SUMPRODUCT(($A$2:$A$449=A181)*($J$2:$J$449&gt;J181))+1),"")</f>
        <v>3</v>
      </c>
      <c r="L181" s="21">
        <f t="shared" si="15"/>
      </c>
    </row>
    <row r="182" spans="1:12" s="4" customFormat="1" ht="10.5" customHeight="1">
      <c r="A182" s="12" t="s">
        <v>474</v>
      </c>
      <c r="B182" s="13" t="s">
        <v>475</v>
      </c>
      <c r="C182" s="14" t="s">
        <v>476</v>
      </c>
      <c r="D182" s="14" t="s">
        <v>87</v>
      </c>
      <c r="E182" s="14" t="s">
        <v>72</v>
      </c>
      <c r="F182" s="14" t="s">
        <v>16</v>
      </c>
      <c r="G182" s="13" t="s">
        <v>18</v>
      </c>
      <c r="H182" s="14" t="s">
        <v>16</v>
      </c>
      <c r="I182" s="23">
        <v>83.6</v>
      </c>
      <c r="J182" s="19">
        <f t="shared" si="18"/>
        <v>81.32666666666667</v>
      </c>
      <c r="K182" s="20">
        <f>IF(J182,(SUMPRODUCT(($A$2:$A$449=A182)*($J$2:$J$449&gt;J182))+1),"")</f>
        <v>1</v>
      </c>
      <c r="L182" s="21" t="str">
        <f t="shared" si="15"/>
        <v>拟进入体检环节</v>
      </c>
    </row>
    <row r="183" spans="1:12" s="4" customFormat="1" ht="10.5" customHeight="1">
      <c r="A183" s="12" t="s">
        <v>474</v>
      </c>
      <c r="B183" s="13" t="s">
        <v>475</v>
      </c>
      <c r="C183" s="14" t="s">
        <v>477</v>
      </c>
      <c r="D183" s="14" t="s">
        <v>159</v>
      </c>
      <c r="E183" s="14" t="s">
        <v>337</v>
      </c>
      <c r="F183" s="14" t="s">
        <v>478</v>
      </c>
      <c r="G183" s="13" t="s">
        <v>18</v>
      </c>
      <c r="H183" s="14" t="s">
        <v>478</v>
      </c>
      <c r="I183" s="23">
        <v>76</v>
      </c>
      <c r="J183" s="19">
        <f t="shared" si="18"/>
        <v>76</v>
      </c>
      <c r="K183" s="22">
        <f>IF(J183,(SUMPRODUCT(($A$2:$A$449=A183)*($J$2:$J$449&gt;J183))+1),"")</f>
        <v>2</v>
      </c>
      <c r="L183" s="21">
        <f t="shared" si="15"/>
      </c>
    </row>
    <row r="184" spans="1:12" s="4" customFormat="1" ht="10.5" customHeight="1">
      <c r="A184" s="12" t="s">
        <v>474</v>
      </c>
      <c r="B184" s="13" t="s">
        <v>475</v>
      </c>
      <c r="C184" s="14" t="s">
        <v>479</v>
      </c>
      <c r="D184" s="14" t="s">
        <v>69</v>
      </c>
      <c r="E184" s="14" t="s">
        <v>80</v>
      </c>
      <c r="F184" s="14" t="s">
        <v>480</v>
      </c>
      <c r="G184" s="13" t="s">
        <v>18</v>
      </c>
      <c r="H184" s="14" t="s">
        <v>480</v>
      </c>
      <c r="I184" s="23">
        <v>74.6</v>
      </c>
      <c r="J184" s="19">
        <f t="shared" si="18"/>
        <v>75.86</v>
      </c>
      <c r="K184" s="22">
        <f>IF(J184,(SUMPRODUCT(($A$2:$A$449=A184)*($J$2:$J$449&gt;J184))+1),"")</f>
        <v>3</v>
      </c>
      <c r="L184" s="21">
        <f t="shared" si="15"/>
      </c>
    </row>
    <row r="185" spans="1:12" s="4" customFormat="1" ht="10.5" customHeight="1">
      <c r="A185" s="12" t="s">
        <v>481</v>
      </c>
      <c r="B185" s="13" t="s">
        <v>93</v>
      </c>
      <c r="C185" s="14" t="s">
        <v>482</v>
      </c>
      <c r="D185" s="14" t="s">
        <v>102</v>
      </c>
      <c r="E185" s="14" t="s">
        <v>158</v>
      </c>
      <c r="F185" s="14" t="s">
        <v>483</v>
      </c>
      <c r="G185" s="13" t="s">
        <v>18</v>
      </c>
      <c r="H185" s="14" t="s">
        <v>483</v>
      </c>
      <c r="I185" s="23">
        <v>83</v>
      </c>
      <c r="J185" s="19">
        <f t="shared" si="18"/>
        <v>74.56666666666666</v>
      </c>
      <c r="K185" s="22">
        <f>IF(J185,(SUMPRODUCT(($A$2:$A$449=A185)*($J$2:$J$449&gt;J185))+1),"")</f>
        <v>1</v>
      </c>
      <c r="L185" s="21" t="str">
        <f t="shared" si="15"/>
        <v>拟进入体检环节</v>
      </c>
    </row>
    <row r="186" spans="1:12" s="4" customFormat="1" ht="10.5" customHeight="1">
      <c r="A186" s="12" t="s">
        <v>481</v>
      </c>
      <c r="B186" s="13" t="s">
        <v>93</v>
      </c>
      <c r="C186" s="14" t="s">
        <v>484</v>
      </c>
      <c r="D186" s="14" t="s">
        <v>98</v>
      </c>
      <c r="E186" s="14" t="s">
        <v>176</v>
      </c>
      <c r="F186" s="14" t="s">
        <v>188</v>
      </c>
      <c r="G186" s="13" t="s">
        <v>18</v>
      </c>
      <c r="H186" s="14" t="s">
        <v>188</v>
      </c>
      <c r="I186" s="23">
        <v>78.8</v>
      </c>
      <c r="J186" s="19">
        <f t="shared" si="18"/>
        <v>72.44666666666666</v>
      </c>
      <c r="K186" s="22">
        <f>IF(J186,(SUMPRODUCT(($A$2:$A$449=A186)*($J$2:$J$449&gt;J186))+1),"")</f>
        <v>2</v>
      </c>
      <c r="L186" s="21">
        <f t="shared" si="15"/>
      </c>
    </row>
    <row r="187" spans="1:12" s="4" customFormat="1" ht="10.5" customHeight="1">
      <c r="A187" s="12" t="s">
        <v>481</v>
      </c>
      <c r="B187" s="13" t="s">
        <v>93</v>
      </c>
      <c r="C187" s="14" t="s">
        <v>485</v>
      </c>
      <c r="D187" s="14" t="s">
        <v>115</v>
      </c>
      <c r="E187" s="14" t="s">
        <v>197</v>
      </c>
      <c r="F187" s="14" t="s">
        <v>173</v>
      </c>
      <c r="G187" s="13" t="s">
        <v>18</v>
      </c>
      <c r="H187" s="14" t="s">
        <v>173</v>
      </c>
      <c r="I187" s="23">
        <v>77.8</v>
      </c>
      <c r="J187" s="19">
        <f t="shared" si="18"/>
        <v>72.18</v>
      </c>
      <c r="K187" s="22">
        <f>IF(J187,(SUMPRODUCT(($A$2:$A$449=A187)*($J$2:$J$449&gt;J187))+1),"")</f>
        <v>3</v>
      </c>
      <c r="L187" s="21">
        <f t="shared" si="15"/>
      </c>
    </row>
    <row r="188" spans="1:12" s="4" customFormat="1" ht="10.5" customHeight="1">
      <c r="A188" s="12" t="s">
        <v>486</v>
      </c>
      <c r="B188" s="13" t="s">
        <v>93</v>
      </c>
      <c r="C188" s="14" t="s">
        <v>487</v>
      </c>
      <c r="D188" s="14" t="s">
        <v>138</v>
      </c>
      <c r="E188" s="14" t="s">
        <v>138</v>
      </c>
      <c r="F188" s="14" t="s">
        <v>138</v>
      </c>
      <c r="G188" s="13" t="s">
        <v>18</v>
      </c>
      <c r="H188" s="14" t="s">
        <v>138</v>
      </c>
      <c r="I188" s="23">
        <v>86.8</v>
      </c>
      <c r="J188" s="19">
        <f t="shared" si="18"/>
        <v>82.24666666666667</v>
      </c>
      <c r="K188" s="22">
        <f>IF(J188,(SUMPRODUCT(($A$2:$A$449=A188)*($J$2:$J$449&gt;J188))+1),"")</f>
        <v>1</v>
      </c>
      <c r="L188" s="21" t="str">
        <f t="shared" si="15"/>
        <v>拟进入体检环节</v>
      </c>
    </row>
    <row r="189" spans="1:12" s="4" customFormat="1" ht="10.5" customHeight="1">
      <c r="A189" s="12" t="s">
        <v>486</v>
      </c>
      <c r="B189" s="13" t="s">
        <v>93</v>
      </c>
      <c r="C189" s="14" t="s">
        <v>488</v>
      </c>
      <c r="D189" s="14" t="s">
        <v>21</v>
      </c>
      <c r="E189" s="14" t="s">
        <v>66</v>
      </c>
      <c r="F189" s="14" t="s">
        <v>489</v>
      </c>
      <c r="G189" s="13" t="s">
        <v>18</v>
      </c>
      <c r="H189" s="14" t="s">
        <v>489</v>
      </c>
      <c r="I189" s="23">
        <v>83.2</v>
      </c>
      <c r="J189" s="19">
        <f t="shared" si="18"/>
        <v>78.85333333333334</v>
      </c>
      <c r="K189" s="22">
        <f>IF(J189,(SUMPRODUCT(($A$2:$A$449=A189)*($J$2:$J$449&gt;J189))+1),"")</f>
        <v>2</v>
      </c>
      <c r="L189" s="21">
        <f t="shared" si="15"/>
      </c>
    </row>
    <row r="190" spans="1:12" s="4" customFormat="1" ht="10.5" customHeight="1">
      <c r="A190" s="12" t="s">
        <v>486</v>
      </c>
      <c r="B190" s="13" t="s">
        <v>93</v>
      </c>
      <c r="C190" s="14" t="s">
        <v>490</v>
      </c>
      <c r="D190" s="14" t="s">
        <v>153</v>
      </c>
      <c r="E190" s="14" t="s">
        <v>58</v>
      </c>
      <c r="F190" s="14" t="s">
        <v>491</v>
      </c>
      <c r="G190" s="13" t="s">
        <v>18</v>
      </c>
      <c r="H190" s="14" t="s">
        <v>491</v>
      </c>
      <c r="I190" s="23">
        <v>82.4</v>
      </c>
      <c r="J190" s="19">
        <f t="shared" si="18"/>
        <v>78.17333333333335</v>
      </c>
      <c r="K190" s="22">
        <f>IF(J190,(SUMPRODUCT(($A$2:$A$449=A190)*($J$2:$J$449&gt;J190))+1),"")</f>
        <v>3</v>
      </c>
      <c r="L190" s="21">
        <f t="shared" si="15"/>
      </c>
    </row>
    <row r="191" spans="1:12" s="4" customFormat="1" ht="10.5" customHeight="1">
      <c r="A191" s="12" t="s">
        <v>492</v>
      </c>
      <c r="B191" s="13" t="s">
        <v>49</v>
      </c>
      <c r="C191" s="14" t="s">
        <v>493</v>
      </c>
      <c r="D191" s="14" t="s">
        <v>15</v>
      </c>
      <c r="E191" s="14" t="s">
        <v>91</v>
      </c>
      <c r="F191" s="14" t="s">
        <v>69</v>
      </c>
      <c r="G191" s="13" t="s">
        <v>18</v>
      </c>
      <c r="H191" s="14" t="s">
        <v>69</v>
      </c>
      <c r="I191" s="23">
        <v>84.4</v>
      </c>
      <c r="J191" s="19">
        <f t="shared" si="18"/>
        <v>81.14</v>
      </c>
      <c r="K191" s="20">
        <f>IF(J191,(SUMPRODUCT(($A$2:$A$449=A191)*($J$2:$J$449&gt;J191))+1),"")</f>
        <v>1</v>
      </c>
      <c r="L191" s="21" t="str">
        <f t="shared" si="15"/>
        <v>拟进入体检环节</v>
      </c>
    </row>
    <row r="192" spans="1:12" s="4" customFormat="1" ht="10.5" customHeight="1">
      <c r="A192" s="12" t="s">
        <v>492</v>
      </c>
      <c r="B192" s="13" t="s">
        <v>49</v>
      </c>
      <c r="C192" s="14" t="s">
        <v>494</v>
      </c>
      <c r="D192" s="14" t="s">
        <v>124</v>
      </c>
      <c r="E192" s="14" t="s">
        <v>136</v>
      </c>
      <c r="F192" s="14" t="s">
        <v>495</v>
      </c>
      <c r="G192" s="13" t="s">
        <v>18</v>
      </c>
      <c r="H192" s="14" t="s">
        <v>495</v>
      </c>
      <c r="I192" s="23">
        <v>82.4</v>
      </c>
      <c r="J192" s="19">
        <f t="shared" si="18"/>
        <v>78.70666666666668</v>
      </c>
      <c r="K192" s="22">
        <f>IF(J192,(SUMPRODUCT(($A$2:$A$449=A192)*($J$2:$J$449&gt;J192))+1),"")</f>
        <v>2</v>
      </c>
      <c r="L192" s="21">
        <f t="shared" si="15"/>
      </c>
    </row>
    <row r="193" spans="1:12" s="4" customFormat="1" ht="10.5" customHeight="1">
      <c r="A193" s="12" t="s">
        <v>492</v>
      </c>
      <c r="B193" s="13" t="s">
        <v>49</v>
      </c>
      <c r="C193" s="14" t="s">
        <v>496</v>
      </c>
      <c r="D193" s="14" t="s">
        <v>145</v>
      </c>
      <c r="E193" s="14" t="s">
        <v>55</v>
      </c>
      <c r="F193" s="14" t="s">
        <v>16</v>
      </c>
      <c r="G193" s="13" t="s">
        <v>18</v>
      </c>
      <c r="H193" s="14" t="s">
        <v>16</v>
      </c>
      <c r="I193" s="23">
        <v>79.2</v>
      </c>
      <c r="J193" s="19">
        <f t="shared" si="18"/>
        <v>78.68666666666667</v>
      </c>
      <c r="K193" s="22">
        <f>IF(J193,(SUMPRODUCT(($A$2:$A$449=A193)*($J$2:$J$449&gt;J193))+1),"")</f>
        <v>3</v>
      </c>
      <c r="L193" s="21">
        <f t="shared" si="15"/>
      </c>
    </row>
    <row r="194" spans="1:12" s="4" customFormat="1" ht="10.5" customHeight="1">
      <c r="A194" s="12" t="s">
        <v>497</v>
      </c>
      <c r="B194" s="13" t="s">
        <v>27</v>
      </c>
      <c r="C194" s="14" t="s">
        <v>498</v>
      </c>
      <c r="D194" s="14" t="s">
        <v>173</v>
      </c>
      <c r="E194" s="14" t="s">
        <v>134</v>
      </c>
      <c r="F194" s="14" t="s">
        <v>167</v>
      </c>
      <c r="G194" s="13" t="s">
        <v>18</v>
      </c>
      <c r="H194" s="14" t="s">
        <v>167</v>
      </c>
      <c r="I194" s="18">
        <v>80.8</v>
      </c>
      <c r="J194" s="19">
        <f t="shared" si="18"/>
        <v>74.28</v>
      </c>
      <c r="K194" s="20">
        <f>IF(J194,(SUMPRODUCT(($A$2:$A$449=A194)*($J$2:$J$449&gt;J194))+1),"")</f>
        <v>1</v>
      </c>
      <c r="L194" s="21" t="str">
        <f t="shared" si="15"/>
        <v>拟进入体检环节</v>
      </c>
    </row>
    <row r="195" spans="1:12" s="4" customFormat="1" ht="10.5" customHeight="1">
      <c r="A195" s="12" t="s">
        <v>499</v>
      </c>
      <c r="B195" s="13" t="s">
        <v>27</v>
      </c>
      <c r="C195" s="14" t="s">
        <v>500</v>
      </c>
      <c r="D195" s="14" t="s">
        <v>78</v>
      </c>
      <c r="E195" s="14" t="s">
        <v>39</v>
      </c>
      <c r="F195" s="14" t="s">
        <v>115</v>
      </c>
      <c r="G195" s="13" t="s">
        <v>18</v>
      </c>
      <c r="H195" s="14" t="s">
        <v>115</v>
      </c>
      <c r="I195" s="18">
        <v>86.4</v>
      </c>
      <c r="J195" s="19">
        <f t="shared" si="18"/>
        <v>81.34</v>
      </c>
      <c r="K195" s="20">
        <f>IF(J195,(SUMPRODUCT(($A$2:$A$449=A195)*($J$2:$J$449&gt;J195))+1),"")</f>
        <v>1</v>
      </c>
      <c r="L195" s="21" t="str">
        <f aca="true" t="shared" si="19" ref="L195:L213">IF(K195&lt;2,"拟进入体检环节","")</f>
        <v>拟进入体检环节</v>
      </c>
    </row>
    <row r="196" spans="1:12" s="4" customFormat="1" ht="10.5" customHeight="1">
      <c r="A196" s="12" t="s">
        <v>499</v>
      </c>
      <c r="B196" s="13" t="s">
        <v>27</v>
      </c>
      <c r="C196" s="14" t="s">
        <v>501</v>
      </c>
      <c r="D196" s="14" t="s">
        <v>21</v>
      </c>
      <c r="E196" s="14" t="s">
        <v>51</v>
      </c>
      <c r="F196" s="14" t="s">
        <v>502</v>
      </c>
      <c r="G196" s="13" t="s">
        <v>18</v>
      </c>
      <c r="H196" s="14" t="s">
        <v>502</v>
      </c>
      <c r="I196" s="18">
        <v>79.6</v>
      </c>
      <c r="J196" s="19">
        <f t="shared" si="18"/>
        <v>77.29333333333332</v>
      </c>
      <c r="K196" s="22">
        <f>IF(J196,(SUMPRODUCT(($A$2:$A$449=A196)*($J$2:$J$449&gt;J196))+1),"")</f>
        <v>2</v>
      </c>
      <c r="L196" s="21">
        <f t="shared" si="19"/>
      </c>
    </row>
    <row r="197" spans="1:12" s="4" customFormat="1" ht="10.5" customHeight="1">
      <c r="A197" s="12" t="s">
        <v>499</v>
      </c>
      <c r="B197" s="13" t="s">
        <v>27</v>
      </c>
      <c r="C197" s="14" t="s">
        <v>503</v>
      </c>
      <c r="D197" s="14" t="s">
        <v>114</v>
      </c>
      <c r="E197" s="14" t="s">
        <v>69</v>
      </c>
      <c r="F197" s="14" t="s">
        <v>504</v>
      </c>
      <c r="G197" s="13" t="s">
        <v>505</v>
      </c>
      <c r="H197" s="14" t="s">
        <v>506</v>
      </c>
      <c r="I197" s="18">
        <v>79.6</v>
      </c>
      <c r="J197" s="19">
        <f t="shared" si="18"/>
        <v>76.66</v>
      </c>
      <c r="K197" s="22">
        <f>IF(J197,(SUMPRODUCT(($A$2:$A$449=A197)*($J$2:$J$449&gt;J197))+1),"")</f>
        <v>3</v>
      </c>
      <c r="L197" s="21">
        <f t="shared" si="19"/>
      </c>
    </row>
    <row r="198" spans="1:12" s="4" customFormat="1" ht="10.5" customHeight="1">
      <c r="A198" s="12" t="s">
        <v>507</v>
      </c>
      <c r="B198" s="13" t="s">
        <v>285</v>
      </c>
      <c r="C198" s="14" t="s">
        <v>508</v>
      </c>
      <c r="D198" s="14" t="s">
        <v>66</v>
      </c>
      <c r="E198" s="14" t="s">
        <v>66</v>
      </c>
      <c r="F198" s="14" t="s">
        <v>66</v>
      </c>
      <c r="G198" s="13" t="s">
        <v>18</v>
      </c>
      <c r="H198" s="14" t="s">
        <v>66</v>
      </c>
      <c r="I198" s="23">
        <v>75.6</v>
      </c>
      <c r="J198" s="19">
        <f t="shared" si="18"/>
        <v>74.02666666666667</v>
      </c>
      <c r="K198" s="20">
        <f>IF(J198,(SUMPRODUCT(($A$2:$A$449=A198)*($J$2:$J$449&gt;J198))+1),"")</f>
        <v>1</v>
      </c>
      <c r="L198" s="21" t="str">
        <f t="shared" si="19"/>
        <v>拟进入体检环节</v>
      </c>
    </row>
    <row r="199" spans="1:12" s="4" customFormat="1" ht="10.5" customHeight="1">
      <c r="A199" s="12" t="s">
        <v>507</v>
      </c>
      <c r="B199" s="13" t="s">
        <v>285</v>
      </c>
      <c r="C199" s="14" t="s">
        <v>509</v>
      </c>
      <c r="D199" s="14" t="s">
        <v>201</v>
      </c>
      <c r="E199" s="14" t="s">
        <v>80</v>
      </c>
      <c r="F199" s="14" t="s">
        <v>116</v>
      </c>
      <c r="G199" s="13" t="s">
        <v>18</v>
      </c>
      <c r="H199" s="14" t="s">
        <v>116</v>
      </c>
      <c r="I199" s="23">
        <v>76.6</v>
      </c>
      <c r="J199" s="19">
        <f t="shared" si="18"/>
        <v>73.59333333333333</v>
      </c>
      <c r="K199" s="22">
        <f>IF(J199,(SUMPRODUCT(($A$2:$A$449=A199)*($J$2:$J$449&gt;J199))+1),"")</f>
        <v>2</v>
      </c>
      <c r="L199" s="21">
        <f t="shared" si="19"/>
      </c>
    </row>
    <row r="200" spans="1:12" s="4" customFormat="1" ht="10.5" customHeight="1">
      <c r="A200" s="12" t="s">
        <v>507</v>
      </c>
      <c r="B200" s="13" t="s">
        <v>285</v>
      </c>
      <c r="C200" s="14" t="s">
        <v>510</v>
      </c>
      <c r="D200" s="14" t="s">
        <v>39</v>
      </c>
      <c r="E200" s="14" t="s">
        <v>153</v>
      </c>
      <c r="F200" s="14" t="s">
        <v>511</v>
      </c>
      <c r="G200" s="13" t="s">
        <v>18</v>
      </c>
      <c r="H200" s="14" t="s">
        <v>511</v>
      </c>
      <c r="I200" s="23">
        <v>72.4</v>
      </c>
      <c r="J200" s="19">
        <f t="shared" si="18"/>
        <v>73.00666666666667</v>
      </c>
      <c r="K200" s="22">
        <f>IF(J200,(SUMPRODUCT(($A$2:$A$449=A200)*($J$2:$J$449&gt;J200))+1),"")</f>
        <v>3</v>
      </c>
      <c r="L200" s="21">
        <f t="shared" si="19"/>
      </c>
    </row>
    <row r="201" spans="1:12" s="4" customFormat="1" ht="10.5" customHeight="1">
      <c r="A201" s="12" t="s">
        <v>512</v>
      </c>
      <c r="B201" s="13" t="s">
        <v>147</v>
      </c>
      <c r="C201" s="14" t="s">
        <v>513</v>
      </c>
      <c r="D201" s="14" t="s">
        <v>16</v>
      </c>
      <c r="E201" s="14" t="s">
        <v>91</v>
      </c>
      <c r="F201" s="14" t="s">
        <v>237</v>
      </c>
      <c r="G201" s="13" t="s">
        <v>18</v>
      </c>
      <c r="H201" s="14" t="s">
        <v>237</v>
      </c>
      <c r="I201" s="23">
        <v>70.8</v>
      </c>
      <c r="J201" s="19">
        <f t="shared" si="18"/>
        <v>74.04666666666667</v>
      </c>
      <c r="K201" s="22">
        <f>IF(J201,(SUMPRODUCT(($A$2:$A$449=A201)*($J$2:$J$449&gt;J201))+1),"")</f>
        <v>1</v>
      </c>
      <c r="L201" s="21" t="str">
        <f t="shared" si="19"/>
        <v>拟进入体检环节</v>
      </c>
    </row>
    <row r="202" spans="1:12" s="4" customFormat="1" ht="10.5" customHeight="1">
      <c r="A202" s="12" t="s">
        <v>512</v>
      </c>
      <c r="B202" s="13" t="s">
        <v>147</v>
      </c>
      <c r="C202" s="14" t="s">
        <v>514</v>
      </c>
      <c r="D202" s="14" t="s">
        <v>515</v>
      </c>
      <c r="E202" s="14" t="s">
        <v>24</v>
      </c>
      <c r="F202" s="14" t="s">
        <v>159</v>
      </c>
      <c r="G202" s="13" t="s">
        <v>18</v>
      </c>
      <c r="H202" s="14" t="s">
        <v>159</v>
      </c>
      <c r="I202" s="23">
        <v>72.2</v>
      </c>
      <c r="J202" s="19">
        <f t="shared" si="18"/>
        <v>70.82</v>
      </c>
      <c r="K202" s="22">
        <f>IF(J202,(SUMPRODUCT(($A$2:$A$449=A202)*($J$2:$J$449&gt;J202))+1),"")</f>
        <v>2</v>
      </c>
      <c r="L202" s="21">
        <f t="shared" si="19"/>
      </c>
    </row>
    <row r="203" spans="1:12" s="4" customFormat="1" ht="10.5" customHeight="1">
      <c r="A203" s="12" t="s">
        <v>516</v>
      </c>
      <c r="B203" s="13" t="s">
        <v>82</v>
      </c>
      <c r="C203" s="14" t="s">
        <v>517</v>
      </c>
      <c r="D203" s="14" t="s">
        <v>78</v>
      </c>
      <c r="E203" s="14" t="s">
        <v>55</v>
      </c>
      <c r="F203" s="14" t="s">
        <v>353</v>
      </c>
      <c r="G203" s="13" t="s">
        <v>18</v>
      </c>
      <c r="H203" s="14" t="s">
        <v>353</v>
      </c>
      <c r="I203" s="23">
        <v>84</v>
      </c>
      <c r="J203" s="19">
        <f t="shared" si="18"/>
        <v>82.5</v>
      </c>
      <c r="K203" s="20">
        <f>IF(J203,(SUMPRODUCT(($A$2:$A$449=A203)*($J$2:$J$449&gt;J203))+1),"")</f>
        <v>1</v>
      </c>
      <c r="L203" s="21" t="str">
        <f t="shared" si="19"/>
        <v>拟进入体检环节</v>
      </c>
    </row>
    <row r="204" spans="1:12" s="4" customFormat="1" ht="10.5" customHeight="1">
      <c r="A204" s="12" t="s">
        <v>516</v>
      </c>
      <c r="B204" s="13" t="s">
        <v>82</v>
      </c>
      <c r="C204" s="14" t="s">
        <v>518</v>
      </c>
      <c r="D204" s="14" t="s">
        <v>166</v>
      </c>
      <c r="E204" s="14" t="s">
        <v>136</v>
      </c>
      <c r="F204" s="14" t="s">
        <v>67</v>
      </c>
      <c r="G204" s="13" t="s">
        <v>18</v>
      </c>
      <c r="H204" s="14" t="s">
        <v>67</v>
      </c>
      <c r="I204" s="23">
        <v>81.2</v>
      </c>
      <c r="J204" s="19">
        <f t="shared" si="18"/>
        <v>76.65333333333334</v>
      </c>
      <c r="K204" s="22">
        <f>IF(J204,(SUMPRODUCT(($A$2:$A$449=A204)*($J$2:$J$449&gt;J204))+1),"")</f>
        <v>2</v>
      </c>
      <c r="L204" s="21">
        <f t="shared" si="19"/>
      </c>
    </row>
    <row r="205" spans="1:12" s="4" customFormat="1" ht="10.5" customHeight="1">
      <c r="A205" s="12" t="s">
        <v>516</v>
      </c>
      <c r="B205" s="13" t="s">
        <v>82</v>
      </c>
      <c r="C205" s="14" t="s">
        <v>519</v>
      </c>
      <c r="D205" s="14" t="s">
        <v>118</v>
      </c>
      <c r="E205" s="14" t="s">
        <v>79</v>
      </c>
      <c r="F205" s="14" t="s">
        <v>218</v>
      </c>
      <c r="G205" s="13" t="s">
        <v>18</v>
      </c>
      <c r="H205" s="14" t="s">
        <v>218</v>
      </c>
      <c r="I205" s="23">
        <v>76.6</v>
      </c>
      <c r="J205" s="19">
        <f t="shared" si="18"/>
        <v>75.99333333333333</v>
      </c>
      <c r="K205" s="22">
        <f>IF(J205,(SUMPRODUCT(($A$2:$A$449=A205)*($J$2:$J$449&gt;J205))+1),"")</f>
        <v>3</v>
      </c>
      <c r="L205" s="21">
        <f t="shared" si="19"/>
      </c>
    </row>
    <row r="206" spans="1:12" s="4" customFormat="1" ht="10.5" customHeight="1">
      <c r="A206" s="12" t="s">
        <v>520</v>
      </c>
      <c r="B206" s="13" t="s">
        <v>36</v>
      </c>
      <c r="C206" s="14" t="s">
        <v>521</v>
      </c>
      <c r="D206" s="14" t="s">
        <v>256</v>
      </c>
      <c r="E206" s="14" t="s">
        <v>145</v>
      </c>
      <c r="F206" s="14" t="s">
        <v>263</v>
      </c>
      <c r="G206" s="13" t="s">
        <v>18</v>
      </c>
      <c r="H206" s="14" t="s">
        <v>263</v>
      </c>
      <c r="I206" s="23">
        <v>73.9</v>
      </c>
      <c r="J206" s="19">
        <f t="shared" si="18"/>
        <v>70.94</v>
      </c>
      <c r="K206" s="22">
        <f>IF(J206,(SUMPRODUCT(($A$2:$A$449=A206)*($J$2:$J$449&gt;J206))+1),"")</f>
        <v>1</v>
      </c>
      <c r="L206" s="21" t="str">
        <f t="shared" si="19"/>
        <v>拟进入体检环节</v>
      </c>
    </row>
    <row r="207" spans="1:12" s="4" customFormat="1" ht="10.5" customHeight="1">
      <c r="A207" s="12" t="s">
        <v>520</v>
      </c>
      <c r="B207" s="13" t="s">
        <v>36</v>
      </c>
      <c r="C207" s="14" t="s">
        <v>522</v>
      </c>
      <c r="D207" s="14" t="s">
        <v>290</v>
      </c>
      <c r="E207" s="14" t="s">
        <v>63</v>
      </c>
      <c r="F207" s="14" t="s">
        <v>523</v>
      </c>
      <c r="G207" s="13" t="s">
        <v>18</v>
      </c>
      <c r="H207" s="14" t="s">
        <v>523</v>
      </c>
      <c r="I207" s="23">
        <v>65.8</v>
      </c>
      <c r="J207" s="19">
        <f t="shared" si="18"/>
        <v>65.34666666666666</v>
      </c>
      <c r="K207" s="22">
        <f>IF(J207,(SUMPRODUCT(($A$2:$A$449=A207)*($J$2:$J$449&gt;J207))+1),"")</f>
        <v>2</v>
      </c>
      <c r="L207" s="21">
        <f t="shared" si="19"/>
      </c>
    </row>
    <row r="208" spans="1:12" s="4" customFormat="1" ht="10.5" customHeight="1">
      <c r="A208" s="12" t="s">
        <v>520</v>
      </c>
      <c r="B208" s="13" t="s">
        <v>36</v>
      </c>
      <c r="C208" s="14" t="s">
        <v>524</v>
      </c>
      <c r="D208" s="14" t="s">
        <v>99</v>
      </c>
      <c r="E208" s="14" t="s">
        <v>274</v>
      </c>
      <c r="F208" s="14" t="s">
        <v>256</v>
      </c>
      <c r="G208" s="13" t="s">
        <v>18</v>
      </c>
      <c r="H208" s="14" t="s">
        <v>256</v>
      </c>
      <c r="I208" s="25" t="s">
        <v>122</v>
      </c>
      <c r="J208" s="19"/>
      <c r="K208" s="12">
        <f>IF(J208,(SUMPRODUCT(($A$2:$A$449=A208)*($J$2:$J$449&gt;J208))+1),"")</f>
      </c>
      <c r="L208" s="21">
        <f t="shared" si="19"/>
      </c>
    </row>
    <row r="209" spans="1:12" s="4" customFormat="1" ht="10.5" customHeight="1">
      <c r="A209" s="12" t="s">
        <v>525</v>
      </c>
      <c r="B209" s="13" t="s">
        <v>93</v>
      </c>
      <c r="C209" s="14" t="s">
        <v>526</v>
      </c>
      <c r="D209" s="14" t="s">
        <v>198</v>
      </c>
      <c r="E209" s="14" t="s">
        <v>169</v>
      </c>
      <c r="F209" s="14" t="s">
        <v>527</v>
      </c>
      <c r="G209" s="13" t="s">
        <v>18</v>
      </c>
      <c r="H209" s="14" t="s">
        <v>527</v>
      </c>
      <c r="I209" s="23">
        <v>84.6</v>
      </c>
      <c r="J209" s="19">
        <f aca="true" t="shared" si="20" ref="J209:J235">IF(I209,((H209/1.2)*0.4+I209*0.6),"")</f>
        <v>75.36</v>
      </c>
      <c r="K209" s="22">
        <f>IF(J209,(SUMPRODUCT(($A$2:$A$449=A209)*($J$2:$J$449&gt;J209))+1),"")</f>
        <v>1</v>
      </c>
      <c r="L209" s="21" t="str">
        <f t="shared" si="19"/>
        <v>拟进入体检环节</v>
      </c>
    </row>
    <row r="210" spans="1:12" s="4" customFormat="1" ht="10.5" customHeight="1">
      <c r="A210" s="12" t="s">
        <v>525</v>
      </c>
      <c r="B210" s="13" t="s">
        <v>93</v>
      </c>
      <c r="C210" s="14" t="s">
        <v>528</v>
      </c>
      <c r="D210" s="14" t="s">
        <v>171</v>
      </c>
      <c r="E210" s="14" t="s">
        <v>124</v>
      </c>
      <c r="F210" s="14" t="s">
        <v>529</v>
      </c>
      <c r="G210" s="13" t="s">
        <v>18</v>
      </c>
      <c r="H210" s="14" t="s">
        <v>529</v>
      </c>
      <c r="I210" s="23">
        <v>80.6</v>
      </c>
      <c r="J210" s="19">
        <f t="shared" si="20"/>
        <v>74.09333333333333</v>
      </c>
      <c r="K210" s="22">
        <f>IF(J210,(SUMPRODUCT(($A$2:$A$449=A210)*($J$2:$J$449&gt;J210))+1),"")</f>
        <v>2</v>
      </c>
      <c r="L210" s="21">
        <f t="shared" si="19"/>
      </c>
    </row>
    <row r="211" spans="1:12" s="4" customFormat="1" ht="10.5" customHeight="1">
      <c r="A211" s="12" t="s">
        <v>525</v>
      </c>
      <c r="B211" s="13" t="s">
        <v>93</v>
      </c>
      <c r="C211" s="14" t="s">
        <v>530</v>
      </c>
      <c r="D211" s="14" t="s">
        <v>371</v>
      </c>
      <c r="E211" s="14" t="s">
        <v>170</v>
      </c>
      <c r="F211" s="14" t="s">
        <v>531</v>
      </c>
      <c r="G211" s="13" t="s">
        <v>18</v>
      </c>
      <c r="H211" s="14" t="s">
        <v>531</v>
      </c>
      <c r="I211" s="23">
        <v>77.8</v>
      </c>
      <c r="J211" s="19">
        <f t="shared" si="20"/>
        <v>71.48</v>
      </c>
      <c r="K211" s="22">
        <f>IF(J211,(SUMPRODUCT(($A$2:$A$449=A211)*($J$2:$J$449&gt;J211))+1),"")</f>
        <v>3</v>
      </c>
      <c r="L211" s="21">
        <f t="shared" si="19"/>
      </c>
    </row>
    <row r="212" spans="1:12" s="4" customFormat="1" ht="10.5" customHeight="1">
      <c r="A212" s="12" t="s">
        <v>532</v>
      </c>
      <c r="B212" s="13" t="s">
        <v>93</v>
      </c>
      <c r="C212" s="14" t="s">
        <v>533</v>
      </c>
      <c r="D212" s="14" t="s">
        <v>136</v>
      </c>
      <c r="E212" s="14" t="s">
        <v>65</v>
      </c>
      <c r="F212" s="14" t="s">
        <v>15</v>
      </c>
      <c r="G212" s="13" t="s">
        <v>18</v>
      </c>
      <c r="H212" s="14" t="s">
        <v>15</v>
      </c>
      <c r="I212" s="23">
        <v>87.6</v>
      </c>
      <c r="J212" s="19">
        <f t="shared" si="20"/>
        <v>81.06</v>
      </c>
      <c r="K212" s="22">
        <f>IF(J212,(SUMPRODUCT(($A$2:$A$449=A212)*($J$2:$J$449&gt;J212))+1),"")</f>
        <v>1</v>
      </c>
      <c r="L212" s="21" t="str">
        <f t="shared" si="19"/>
        <v>拟进入体检环节</v>
      </c>
    </row>
    <row r="213" spans="1:12" s="4" customFormat="1" ht="10.5" customHeight="1">
      <c r="A213" s="12" t="s">
        <v>532</v>
      </c>
      <c r="B213" s="13" t="s">
        <v>93</v>
      </c>
      <c r="C213" s="14" t="s">
        <v>534</v>
      </c>
      <c r="D213" s="14" t="s">
        <v>24</v>
      </c>
      <c r="E213" s="14" t="s">
        <v>145</v>
      </c>
      <c r="F213" s="14" t="s">
        <v>489</v>
      </c>
      <c r="G213" s="13" t="s">
        <v>18</v>
      </c>
      <c r="H213" s="14" t="s">
        <v>489</v>
      </c>
      <c r="I213" s="23">
        <v>86</v>
      </c>
      <c r="J213" s="19">
        <f t="shared" si="20"/>
        <v>80.53333333333333</v>
      </c>
      <c r="K213" s="22">
        <f>IF(J213,(SUMPRODUCT(($A$2:$A$449=A213)*($J$2:$J$449&gt;J213))+1),"")</f>
        <v>2</v>
      </c>
      <c r="L213" s="21">
        <f t="shared" si="19"/>
      </c>
    </row>
    <row r="214" spans="1:12" s="4" customFormat="1" ht="10.5" customHeight="1">
      <c r="A214" s="12" t="s">
        <v>535</v>
      </c>
      <c r="B214" s="13" t="s">
        <v>106</v>
      </c>
      <c r="C214" s="14" t="s">
        <v>536</v>
      </c>
      <c r="D214" s="14" t="s">
        <v>118</v>
      </c>
      <c r="E214" s="14" t="s">
        <v>312</v>
      </c>
      <c r="F214" s="14" t="s">
        <v>142</v>
      </c>
      <c r="G214" s="13" t="s">
        <v>18</v>
      </c>
      <c r="H214" s="14" t="s">
        <v>142</v>
      </c>
      <c r="I214" s="23">
        <v>81.8</v>
      </c>
      <c r="J214" s="19">
        <f t="shared" si="20"/>
        <v>81.91333333333333</v>
      </c>
      <c r="K214" s="22">
        <f>IF(J214,(SUMPRODUCT(($A$2:$A$449=A214)*($J$2:$J$449&gt;J214))+1),"")</f>
        <v>1</v>
      </c>
      <c r="L214" s="21" t="str">
        <f aca="true" t="shared" si="21" ref="L214:L220">IF(K214&lt;3,"拟进入体检环节","")</f>
        <v>拟进入体检环节</v>
      </c>
    </row>
    <row r="215" spans="1:12" s="4" customFormat="1" ht="10.5" customHeight="1">
      <c r="A215" s="12" t="s">
        <v>535</v>
      </c>
      <c r="B215" s="13" t="s">
        <v>106</v>
      </c>
      <c r="C215" s="14" t="s">
        <v>537</v>
      </c>
      <c r="D215" s="14" t="s">
        <v>184</v>
      </c>
      <c r="E215" s="14" t="s">
        <v>538</v>
      </c>
      <c r="F215" s="14" t="s">
        <v>85</v>
      </c>
      <c r="G215" s="16">
        <v>2</v>
      </c>
      <c r="H215" s="14" t="s">
        <v>539</v>
      </c>
      <c r="I215" s="23">
        <v>80.6</v>
      </c>
      <c r="J215" s="19">
        <f t="shared" si="20"/>
        <v>81.16</v>
      </c>
      <c r="K215" s="22">
        <f>IF(J215,(SUMPRODUCT(($A$2:$A$449=A215)*($J$2:$J$449&gt;J215))+1),"")</f>
        <v>2</v>
      </c>
      <c r="L215" s="21" t="str">
        <f t="shared" si="21"/>
        <v>拟进入体检环节</v>
      </c>
    </row>
    <row r="216" spans="1:12" s="4" customFormat="1" ht="10.5" customHeight="1">
      <c r="A216" s="12" t="s">
        <v>535</v>
      </c>
      <c r="B216" s="13" t="s">
        <v>106</v>
      </c>
      <c r="C216" s="14" t="s">
        <v>540</v>
      </c>
      <c r="D216" s="14" t="s">
        <v>158</v>
      </c>
      <c r="E216" s="14" t="s">
        <v>112</v>
      </c>
      <c r="F216" s="14" t="s">
        <v>72</v>
      </c>
      <c r="G216" s="13" t="s">
        <v>18</v>
      </c>
      <c r="H216" s="14" t="s">
        <v>72</v>
      </c>
      <c r="I216" s="23">
        <v>79.2</v>
      </c>
      <c r="J216" s="19">
        <f t="shared" si="20"/>
        <v>80.68666666666667</v>
      </c>
      <c r="K216" s="22">
        <f>IF(J216,(SUMPRODUCT(($A$2:$A$449=A216)*($J$2:$J$449&gt;J216))+1),"")</f>
        <v>3</v>
      </c>
      <c r="L216" s="21">
        <f t="shared" si="21"/>
      </c>
    </row>
    <row r="217" spans="1:12" s="4" customFormat="1" ht="10.5" customHeight="1">
      <c r="A217" s="12" t="s">
        <v>535</v>
      </c>
      <c r="B217" s="13" t="s">
        <v>106</v>
      </c>
      <c r="C217" s="14" t="s">
        <v>541</v>
      </c>
      <c r="D217" s="14" t="s">
        <v>371</v>
      </c>
      <c r="E217" s="14" t="s">
        <v>392</v>
      </c>
      <c r="F217" s="14" t="s">
        <v>79</v>
      </c>
      <c r="G217" s="13" t="s">
        <v>18</v>
      </c>
      <c r="H217" s="14" t="s">
        <v>79</v>
      </c>
      <c r="I217" s="23">
        <v>76.2</v>
      </c>
      <c r="J217" s="19">
        <f t="shared" si="20"/>
        <v>78.22</v>
      </c>
      <c r="K217" s="22">
        <f>IF(J217,(SUMPRODUCT(($A$2:$A$449=A217)*($J$2:$J$449&gt;J217))+1),"")</f>
        <v>4</v>
      </c>
      <c r="L217" s="21">
        <f t="shared" si="21"/>
      </c>
    </row>
    <row r="218" spans="1:12" s="4" customFormat="1" ht="10.5" customHeight="1">
      <c r="A218" s="12" t="s">
        <v>535</v>
      </c>
      <c r="B218" s="13" t="s">
        <v>106</v>
      </c>
      <c r="C218" s="14" t="s">
        <v>542</v>
      </c>
      <c r="D218" s="14" t="s">
        <v>46</v>
      </c>
      <c r="E218" s="14" t="s">
        <v>108</v>
      </c>
      <c r="F218" s="14" t="s">
        <v>543</v>
      </c>
      <c r="G218" s="13" t="s">
        <v>18</v>
      </c>
      <c r="H218" s="14" t="s">
        <v>543</v>
      </c>
      <c r="I218" s="23">
        <v>75.6</v>
      </c>
      <c r="J218" s="19">
        <f t="shared" si="20"/>
        <v>77.89333333333332</v>
      </c>
      <c r="K218" s="22">
        <f>IF(J218,(SUMPRODUCT(($A$2:$A$449=A218)*($J$2:$J$449&gt;J218))+1),"")</f>
        <v>5</v>
      </c>
      <c r="L218" s="21">
        <f t="shared" si="21"/>
      </c>
    </row>
    <row r="219" spans="1:12" s="4" customFormat="1" ht="10.5" customHeight="1">
      <c r="A219" s="12" t="s">
        <v>535</v>
      </c>
      <c r="B219" s="13" t="s">
        <v>106</v>
      </c>
      <c r="C219" s="14" t="s">
        <v>544</v>
      </c>
      <c r="D219" s="14" t="s">
        <v>128</v>
      </c>
      <c r="E219" s="14" t="s">
        <v>79</v>
      </c>
      <c r="F219" s="14" t="s">
        <v>56</v>
      </c>
      <c r="G219" s="13" t="s">
        <v>505</v>
      </c>
      <c r="H219" s="14" t="s">
        <v>545</v>
      </c>
      <c r="I219" s="23">
        <v>75.6</v>
      </c>
      <c r="J219" s="19">
        <f t="shared" si="20"/>
        <v>77.79333333333332</v>
      </c>
      <c r="K219" s="22">
        <f>IF(J219,(SUMPRODUCT(($A$2:$A$449=A219)*($J$2:$J$449&gt;J219))+1),"")</f>
        <v>6</v>
      </c>
      <c r="L219" s="21">
        <f t="shared" si="21"/>
      </c>
    </row>
    <row r="220" spans="1:12" s="4" customFormat="1" ht="10.5" customHeight="1">
      <c r="A220" s="12" t="s">
        <v>535</v>
      </c>
      <c r="B220" s="13" t="s">
        <v>106</v>
      </c>
      <c r="C220" s="14" t="s">
        <v>546</v>
      </c>
      <c r="D220" s="14" t="s">
        <v>183</v>
      </c>
      <c r="E220" s="14" t="s">
        <v>129</v>
      </c>
      <c r="F220" s="14" t="s">
        <v>545</v>
      </c>
      <c r="G220" s="13" t="s">
        <v>18</v>
      </c>
      <c r="H220" s="14" t="s">
        <v>545</v>
      </c>
      <c r="I220" s="23">
        <v>74.2</v>
      </c>
      <c r="J220" s="19">
        <f t="shared" si="20"/>
        <v>76.95333333333333</v>
      </c>
      <c r="K220" s="22">
        <f>IF(J220,(SUMPRODUCT(($A$2:$A$449=A220)*($J$2:$J$449&gt;J220))+1),"")</f>
        <v>7</v>
      </c>
      <c r="L220" s="21">
        <f t="shared" si="21"/>
      </c>
    </row>
    <row r="221" spans="1:12" s="4" customFormat="1" ht="10.5" customHeight="1">
      <c r="A221" s="12" t="s">
        <v>547</v>
      </c>
      <c r="B221" s="13" t="s">
        <v>106</v>
      </c>
      <c r="C221" s="14" t="s">
        <v>548</v>
      </c>
      <c r="D221" s="14" t="s">
        <v>58</v>
      </c>
      <c r="E221" s="14" t="s">
        <v>392</v>
      </c>
      <c r="F221" s="14" t="s">
        <v>549</v>
      </c>
      <c r="G221" s="13" t="s">
        <v>18</v>
      </c>
      <c r="H221" s="14" t="s">
        <v>549</v>
      </c>
      <c r="I221" s="23">
        <v>74</v>
      </c>
      <c r="J221" s="19">
        <f t="shared" si="20"/>
        <v>77.5</v>
      </c>
      <c r="K221" s="22">
        <f>IF(J221,(SUMPRODUCT(($A$2:$A$449=A221)*($J$2:$J$449&gt;J221))+1),"")</f>
        <v>1</v>
      </c>
      <c r="L221" s="21" t="str">
        <f aca="true" t="shared" si="22" ref="L221:L228">IF(K221&lt;2,"拟进入体检环节","")</f>
        <v>拟进入体检环节</v>
      </c>
    </row>
    <row r="222" spans="1:12" s="4" customFormat="1" ht="10.5" customHeight="1">
      <c r="A222" s="12" t="s">
        <v>547</v>
      </c>
      <c r="B222" s="13" t="s">
        <v>106</v>
      </c>
      <c r="C222" s="14" t="s">
        <v>550</v>
      </c>
      <c r="D222" s="14" t="s">
        <v>46</v>
      </c>
      <c r="E222" s="14" t="s">
        <v>91</v>
      </c>
      <c r="F222" s="14" t="s">
        <v>405</v>
      </c>
      <c r="G222" s="13" t="s">
        <v>18</v>
      </c>
      <c r="H222" s="14" t="s">
        <v>405</v>
      </c>
      <c r="I222" s="23">
        <v>74.2</v>
      </c>
      <c r="J222" s="19">
        <f t="shared" si="20"/>
        <v>74.95333333333333</v>
      </c>
      <c r="K222" s="22">
        <f>IF(J222,(SUMPRODUCT(($A$2:$A$449=A222)*($J$2:$J$449&gt;J222))+1),"")</f>
        <v>2</v>
      </c>
      <c r="L222" s="21">
        <f t="shared" si="22"/>
      </c>
    </row>
    <row r="223" spans="1:12" s="4" customFormat="1" ht="10.5" customHeight="1">
      <c r="A223" s="12" t="s">
        <v>547</v>
      </c>
      <c r="B223" s="13" t="s">
        <v>106</v>
      </c>
      <c r="C223" s="14" t="s">
        <v>551</v>
      </c>
      <c r="D223" s="14" t="s">
        <v>145</v>
      </c>
      <c r="E223" s="14" t="s">
        <v>16</v>
      </c>
      <c r="F223" s="14" t="s">
        <v>552</v>
      </c>
      <c r="G223" s="13" t="s">
        <v>18</v>
      </c>
      <c r="H223" s="14" t="s">
        <v>552</v>
      </c>
      <c r="I223" s="23">
        <v>71.6</v>
      </c>
      <c r="J223" s="19">
        <f t="shared" si="20"/>
        <v>72.72666666666666</v>
      </c>
      <c r="K223" s="22">
        <f>IF(J223,(SUMPRODUCT(($A$2:$A$449=A223)*($J$2:$J$449&gt;J223))+1),"")</f>
        <v>3</v>
      </c>
      <c r="L223" s="21">
        <f t="shared" si="22"/>
      </c>
    </row>
    <row r="224" spans="1:12" s="4" customFormat="1" ht="10.5" customHeight="1">
      <c r="A224" s="12" t="s">
        <v>553</v>
      </c>
      <c r="B224" s="13" t="s">
        <v>243</v>
      </c>
      <c r="C224" s="14" t="s">
        <v>554</v>
      </c>
      <c r="D224" s="14" t="s">
        <v>20</v>
      </c>
      <c r="E224" s="14" t="s">
        <v>221</v>
      </c>
      <c r="F224" s="14" t="s">
        <v>25</v>
      </c>
      <c r="G224" s="13" t="s">
        <v>18</v>
      </c>
      <c r="H224" s="14" t="s">
        <v>25</v>
      </c>
      <c r="I224" s="23">
        <v>81.6</v>
      </c>
      <c r="J224" s="19">
        <f t="shared" si="20"/>
        <v>79.19333333333333</v>
      </c>
      <c r="K224" s="20">
        <f>IF(J224,(SUMPRODUCT(($A$2:$A$449=A224)*($J$2:$J$449&gt;J224))+1),"")</f>
        <v>1</v>
      </c>
      <c r="L224" s="21" t="str">
        <f t="shared" si="22"/>
        <v>拟进入体检环节</v>
      </c>
    </row>
    <row r="225" spans="1:12" s="4" customFormat="1" ht="10.5" customHeight="1">
      <c r="A225" s="12" t="s">
        <v>553</v>
      </c>
      <c r="B225" s="13" t="s">
        <v>243</v>
      </c>
      <c r="C225" s="14" t="s">
        <v>555</v>
      </c>
      <c r="D225" s="14" t="s">
        <v>111</v>
      </c>
      <c r="E225" s="14" t="s">
        <v>248</v>
      </c>
      <c r="F225" s="14" t="s">
        <v>556</v>
      </c>
      <c r="G225" s="13" t="s">
        <v>18</v>
      </c>
      <c r="H225" s="14" t="s">
        <v>556</v>
      </c>
      <c r="I225" s="23">
        <v>80.2</v>
      </c>
      <c r="J225" s="19">
        <f t="shared" si="20"/>
        <v>76.92</v>
      </c>
      <c r="K225" s="22">
        <f>IF(J225,(SUMPRODUCT(($A$2:$A$449=A225)*($J$2:$J$449&gt;J225))+1),"")</f>
        <v>2</v>
      </c>
      <c r="L225" s="21">
        <f t="shared" si="22"/>
      </c>
    </row>
    <row r="226" spans="1:12" s="4" customFormat="1" ht="10.5" customHeight="1">
      <c r="A226" s="12" t="s">
        <v>553</v>
      </c>
      <c r="B226" s="13" t="s">
        <v>243</v>
      </c>
      <c r="C226" s="14" t="s">
        <v>557</v>
      </c>
      <c r="D226" s="14" t="s">
        <v>171</v>
      </c>
      <c r="E226" s="14" t="s">
        <v>69</v>
      </c>
      <c r="F226" s="14" t="s">
        <v>558</v>
      </c>
      <c r="G226" s="13" t="s">
        <v>18</v>
      </c>
      <c r="H226" s="14" t="s">
        <v>558</v>
      </c>
      <c r="I226" s="23">
        <v>76.8</v>
      </c>
      <c r="J226" s="19">
        <f t="shared" si="20"/>
        <v>74.11333333333333</v>
      </c>
      <c r="K226" s="22">
        <f>IF(J226,(SUMPRODUCT(($A$2:$A$449=A226)*($J$2:$J$449&gt;J226))+1),"")</f>
        <v>3</v>
      </c>
      <c r="L226" s="21">
        <f t="shared" si="22"/>
      </c>
    </row>
    <row r="227" spans="1:12" s="4" customFormat="1" ht="10.5" customHeight="1">
      <c r="A227" s="12" t="s">
        <v>559</v>
      </c>
      <c r="B227" s="13" t="s">
        <v>223</v>
      </c>
      <c r="C227" s="14" t="s">
        <v>560</v>
      </c>
      <c r="D227" s="14" t="s">
        <v>184</v>
      </c>
      <c r="E227" s="14" t="s">
        <v>221</v>
      </c>
      <c r="F227" s="14" t="s">
        <v>405</v>
      </c>
      <c r="G227" s="13" t="s">
        <v>18</v>
      </c>
      <c r="H227" s="14" t="s">
        <v>405</v>
      </c>
      <c r="I227" s="23">
        <v>77.8</v>
      </c>
      <c r="J227" s="19">
        <f t="shared" si="20"/>
        <v>77.11333333333333</v>
      </c>
      <c r="K227" s="20">
        <f>IF(J227,(SUMPRODUCT(($A$2:$A$449=A227)*($J$2:$J$449&gt;J227))+1),"")</f>
        <v>1</v>
      </c>
      <c r="L227" s="21" t="str">
        <f t="shared" si="22"/>
        <v>拟进入体检环节</v>
      </c>
    </row>
    <row r="228" spans="1:12" s="4" customFormat="1" ht="10.5" customHeight="1">
      <c r="A228" s="12" t="s">
        <v>559</v>
      </c>
      <c r="B228" s="13" t="s">
        <v>223</v>
      </c>
      <c r="C228" s="14" t="s">
        <v>561</v>
      </c>
      <c r="D228" s="14" t="s">
        <v>58</v>
      </c>
      <c r="E228" s="14" t="s">
        <v>221</v>
      </c>
      <c r="F228" s="14" t="s">
        <v>69</v>
      </c>
      <c r="G228" s="13" t="s">
        <v>18</v>
      </c>
      <c r="H228" s="14" t="s">
        <v>69</v>
      </c>
      <c r="I228" s="23">
        <v>77.2</v>
      </c>
      <c r="J228" s="19">
        <f t="shared" si="20"/>
        <v>76.82</v>
      </c>
      <c r="K228" s="22">
        <f>IF(J228,(SUMPRODUCT(($A$2:$A$449=A228)*($J$2:$J$449&gt;J228))+1),"")</f>
        <v>2</v>
      </c>
      <c r="L228" s="21">
        <f t="shared" si="22"/>
      </c>
    </row>
    <row r="229" spans="1:12" s="4" customFormat="1" ht="10.5" customHeight="1">
      <c r="A229" s="12" t="s">
        <v>562</v>
      </c>
      <c r="B229" s="13" t="s">
        <v>27</v>
      </c>
      <c r="C229" s="14" t="s">
        <v>563</v>
      </c>
      <c r="D229" s="14" t="s">
        <v>24</v>
      </c>
      <c r="E229" s="14" t="s">
        <v>335</v>
      </c>
      <c r="F229" s="14" t="s">
        <v>135</v>
      </c>
      <c r="G229" s="13" t="s">
        <v>18</v>
      </c>
      <c r="H229" s="14" t="s">
        <v>135</v>
      </c>
      <c r="I229" s="18">
        <v>84</v>
      </c>
      <c r="J229" s="19">
        <f t="shared" si="20"/>
        <v>84.73333333333333</v>
      </c>
      <c r="K229" s="20">
        <f>IF(J229,(SUMPRODUCT(($A$2:$A$449=A229)*($J$2:$J$449&gt;J229))+1),"")</f>
        <v>1</v>
      </c>
      <c r="L229" s="21" t="str">
        <f aca="true" t="shared" si="23" ref="L229:L233">IF(K229&lt;3,"拟进入体检环节","")</f>
        <v>拟进入体检环节</v>
      </c>
    </row>
    <row r="230" spans="1:12" s="4" customFormat="1" ht="10.5" customHeight="1">
      <c r="A230" s="12" t="s">
        <v>562</v>
      </c>
      <c r="B230" s="13" t="s">
        <v>27</v>
      </c>
      <c r="C230" s="14" t="s">
        <v>564</v>
      </c>
      <c r="D230" s="14" t="s">
        <v>20</v>
      </c>
      <c r="E230" s="14" t="s">
        <v>75</v>
      </c>
      <c r="F230" s="14" t="s">
        <v>565</v>
      </c>
      <c r="G230" s="13" t="s">
        <v>18</v>
      </c>
      <c r="H230" s="14" t="s">
        <v>565</v>
      </c>
      <c r="I230" s="18">
        <v>88.2</v>
      </c>
      <c r="J230" s="19">
        <f t="shared" si="20"/>
        <v>84.55333333333334</v>
      </c>
      <c r="K230" s="22">
        <f>IF(J230,(SUMPRODUCT(($A$2:$A$449=A230)*($J$2:$J$449&gt;J230))+1),"")</f>
        <v>2</v>
      </c>
      <c r="L230" s="21" t="str">
        <f t="shared" si="23"/>
        <v>拟进入体检环节</v>
      </c>
    </row>
    <row r="231" spans="1:12" s="4" customFormat="1" ht="10.5" customHeight="1">
      <c r="A231" s="12" t="s">
        <v>562</v>
      </c>
      <c r="B231" s="13" t="s">
        <v>27</v>
      </c>
      <c r="C231" s="14" t="s">
        <v>566</v>
      </c>
      <c r="D231" s="14" t="s">
        <v>87</v>
      </c>
      <c r="E231" s="14" t="s">
        <v>55</v>
      </c>
      <c r="F231" s="14" t="s">
        <v>213</v>
      </c>
      <c r="G231" s="13" t="s">
        <v>18</v>
      </c>
      <c r="H231" s="14" t="s">
        <v>213</v>
      </c>
      <c r="I231" s="18">
        <v>86.6</v>
      </c>
      <c r="J231" s="19">
        <f t="shared" si="20"/>
        <v>83.32666666666667</v>
      </c>
      <c r="K231" s="22">
        <f>IF(J231,(SUMPRODUCT(($A$2:$A$449=A231)*($J$2:$J$449&gt;J231))+1),"")</f>
        <v>3</v>
      </c>
      <c r="L231" s="21">
        <f t="shared" si="23"/>
      </c>
    </row>
    <row r="232" spans="1:12" s="4" customFormat="1" ht="10.5" customHeight="1">
      <c r="A232" s="12" t="s">
        <v>562</v>
      </c>
      <c r="B232" s="13" t="s">
        <v>27</v>
      </c>
      <c r="C232" s="14" t="s">
        <v>567</v>
      </c>
      <c r="D232" s="14" t="s">
        <v>138</v>
      </c>
      <c r="E232" s="14" t="s">
        <v>55</v>
      </c>
      <c r="F232" s="14" t="s">
        <v>221</v>
      </c>
      <c r="G232" s="13" t="s">
        <v>18</v>
      </c>
      <c r="H232" s="14" t="s">
        <v>221</v>
      </c>
      <c r="I232" s="18">
        <v>84.8</v>
      </c>
      <c r="J232" s="19">
        <f t="shared" si="20"/>
        <v>83.04666666666667</v>
      </c>
      <c r="K232" s="22">
        <f>IF(J232,(SUMPRODUCT(($A$2:$A$449=A232)*($J$2:$J$449&gt;J232))+1),"")</f>
        <v>4</v>
      </c>
      <c r="L232" s="21">
        <f t="shared" si="23"/>
      </c>
    </row>
    <row r="233" spans="1:12" s="4" customFormat="1" ht="10.5" customHeight="1">
      <c r="A233" s="12" t="s">
        <v>562</v>
      </c>
      <c r="B233" s="13" t="s">
        <v>27</v>
      </c>
      <c r="C233" s="14" t="s">
        <v>568</v>
      </c>
      <c r="D233" s="14" t="s">
        <v>15</v>
      </c>
      <c r="E233" s="14" t="s">
        <v>129</v>
      </c>
      <c r="F233" s="14" t="s">
        <v>245</v>
      </c>
      <c r="G233" s="13" t="s">
        <v>18</v>
      </c>
      <c r="H233" s="14" t="s">
        <v>245</v>
      </c>
      <c r="I233" s="18">
        <v>84.4</v>
      </c>
      <c r="J233" s="19">
        <f t="shared" si="20"/>
        <v>82.34</v>
      </c>
      <c r="K233" s="22">
        <f>IF(J233,(SUMPRODUCT(($A$2:$A$449=A233)*($J$2:$J$449&gt;J233))+1),"")</f>
        <v>5</v>
      </c>
      <c r="L233" s="21">
        <f t="shared" si="23"/>
      </c>
    </row>
    <row r="234" spans="1:12" s="4" customFormat="1" ht="10.5" customHeight="1">
      <c r="A234" s="12" t="s">
        <v>569</v>
      </c>
      <c r="B234" s="13" t="s">
        <v>285</v>
      </c>
      <c r="C234" s="14" t="s">
        <v>570</v>
      </c>
      <c r="D234" s="14" t="s">
        <v>136</v>
      </c>
      <c r="E234" s="14" t="s">
        <v>72</v>
      </c>
      <c r="F234" s="14" t="s">
        <v>571</v>
      </c>
      <c r="G234" s="13" t="s">
        <v>18</v>
      </c>
      <c r="H234" s="14" t="s">
        <v>571</v>
      </c>
      <c r="I234" s="23">
        <v>78.4</v>
      </c>
      <c r="J234" s="19">
        <f t="shared" si="20"/>
        <v>79.34</v>
      </c>
      <c r="K234" s="22">
        <f>IF(J234,(SUMPRODUCT(($A$2:$A$449=A234)*($J$2:$J$449&gt;J234))+1),"")</f>
        <v>1</v>
      </c>
      <c r="L234" s="21" t="str">
        <f aca="true" t="shared" si="24" ref="L234:L236">IF(K234&lt;2,"拟进入体检环节","")</f>
        <v>拟进入体检环节</v>
      </c>
    </row>
    <row r="235" spans="1:12" s="4" customFormat="1" ht="10.5" customHeight="1">
      <c r="A235" s="12" t="s">
        <v>569</v>
      </c>
      <c r="B235" s="13" t="s">
        <v>285</v>
      </c>
      <c r="C235" s="14" t="s">
        <v>572</v>
      </c>
      <c r="D235" s="14" t="s">
        <v>96</v>
      </c>
      <c r="E235" s="14" t="s">
        <v>39</v>
      </c>
      <c r="F235" s="14" t="s">
        <v>301</v>
      </c>
      <c r="G235" s="13" t="s">
        <v>18</v>
      </c>
      <c r="H235" s="14" t="s">
        <v>301</v>
      </c>
      <c r="I235" s="23">
        <v>74.8</v>
      </c>
      <c r="J235" s="19">
        <f t="shared" si="20"/>
        <v>71.58</v>
      </c>
      <c r="K235" s="22">
        <f>IF(J235,(SUMPRODUCT(($A$2:$A$449=A235)*($J$2:$J$449&gt;J235))+1),"")</f>
        <v>2</v>
      </c>
      <c r="L235" s="21">
        <f t="shared" si="24"/>
      </c>
    </row>
    <row r="236" spans="1:12" s="4" customFormat="1" ht="10.5" customHeight="1">
      <c r="A236" s="12" t="s">
        <v>569</v>
      </c>
      <c r="B236" s="13" t="s">
        <v>285</v>
      </c>
      <c r="C236" s="14" t="s">
        <v>573</v>
      </c>
      <c r="D236" s="14" t="s">
        <v>87</v>
      </c>
      <c r="E236" s="14" t="s">
        <v>65</v>
      </c>
      <c r="F236" s="14" t="s">
        <v>574</v>
      </c>
      <c r="G236" s="13" t="s">
        <v>18</v>
      </c>
      <c r="H236" s="14" t="s">
        <v>574</v>
      </c>
      <c r="I236" s="25" t="s">
        <v>122</v>
      </c>
      <c r="J236" s="19"/>
      <c r="K236" s="12">
        <f>IF(J236,(SUMPRODUCT(($A$2:$A$449=A236)*($J$2:$J$449&gt;J236))+1),"")</f>
      </c>
      <c r="L236" s="21">
        <f t="shared" si="24"/>
      </c>
    </row>
    <row r="237" spans="1:12" s="4" customFormat="1" ht="10.5" customHeight="1">
      <c r="A237" s="12" t="s">
        <v>575</v>
      </c>
      <c r="B237" s="13" t="s">
        <v>61</v>
      </c>
      <c r="C237" s="14" t="s">
        <v>576</v>
      </c>
      <c r="D237" s="14" t="s">
        <v>184</v>
      </c>
      <c r="E237" s="14" t="s">
        <v>128</v>
      </c>
      <c r="F237" s="14" t="s">
        <v>502</v>
      </c>
      <c r="G237" s="13" t="s">
        <v>18</v>
      </c>
      <c r="H237" s="14" t="s">
        <v>502</v>
      </c>
      <c r="I237" s="18">
        <v>84.4</v>
      </c>
      <c r="J237" s="19">
        <f aca="true" t="shared" si="25" ref="J237:J278">IF(I237,((H237/1.2)*0.4+I237*0.6),"")</f>
        <v>80.17333333333333</v>
      </c>
      <c r="K237" s="20">
        <f>IF(J237,(SUMPRODUCT(($A$2:$A$449=A237)*($J$2:$J$449&gt;J237))+1),"")</f>
        <v>1</v>
      </c>
      <c r="L237" s="21" t="str">
        <f aca="true" t="shared" si="26" ref="L237:L242">IF(K237&lt;3,"拟进入体检环节","")</f>
        <v>拟进入体检环节</v>
      </c>
    </row>
    <row r="238" spans="1:12" s="4" customFormat="1" ht="10.5" customHeight="1">
      <c r="A238" s="12" t="s">
        <v>575</v>
      </c>
      <c r="B238" s="13" t="s">
        <v>61</v>
      </c>
      <c r="C238" s="14" t="s">
        <v>577</v>
      </c>
      <c r="D238" s="14" t="s">
        <v>159</v>
      </c>
      <c r="E238" s="14" t="s">
        <v>46</v>
      </c>
      <c r="F238" s="14" t="s">
        <v>58</v>
      </c>
      <c r="G238" s="13" t="s">
        <v>18</v>
      </c>
      <c r="H238" s="14" t="s">
        <v>58</v>
      </c>
      <c r="I238" s="18">
        <v>82.8</v>
      </c>
      <c r="J238" s="19">
        <f t="shared" si="25"/>
        <v>77.68</v>
      </c>
      <c r="K238" s="22">
        <f>IF(J238,(SUMPRODUCT(($A$2:$A$449=A238)*($J$2:$J$449&gt;J238))+1),"")</f>
        <v>2</v>
      </c>
      <c r="L238" s="21" t="str">
        <f t="shared" si="26"/>
        <v>拟进入体检环节</v>
      </c>
    </row>
    <row r="239" spans="1:12" s="4" customFormat="1" ht="10.5" customHeight="1">
      <c r="A239" s="12" t="s">
        <v>575</v>
      </c>
      <c r="B239" s="13" t="s">
        <v>61</v>
      </c>
      <c r="C239" s="14" t="s">
        <v>578</v>
      </c>
      <c r="D239" s="14" t="s">
        <v>515</v>
      </c>
      <c r="E239" s="14" t="s">
        <v>184</v>
      </c>
      <c r="F239" s="14" t="s">
        <v>579</v>
      </c>
      <c r="G239" s="13" t="s">
        <v>18</v>
      </c>
      <c r="H239" s="14" t="s">
        <v>579</v>
      </c>
      <c r="I239" s="18">
        <v>71.2</v>
      </c>
      <c r="J239" s="19">
        <f t="shared" si="25"/>
        <v>68.42</v>
      </c>
      <c r="K239" s="22">
        <f>IF(J239,(SUMPRODUCT(($A$2:$A$449=A239)*($J$2:$J$449&gt;J239))+1),"")</f>
        <v>3</v>
      </c>
      <c r="L239" s="21">
        <f t="shared" si="26"/>
      </c>
    </row>
    <row r="240" spans="1:12" s="4" customFormat="1" ht="10.5" customHeight="1">
      <c r="A240" s="12" t="s">
        <v>575</v>
      </c>
      <c r="B240" s="13" t="s">
        <v>61</v>
      </c>
      <c r="C240" s="14" t="s">
        <v>580</v>
      </c>
      <c r="D240" s="14" t="s">
        <v>198</v>
      </c>
      <c r="E240" s="14" t="s">
        <v>145</v>
      </c>
      <c r="F240" s="14" t="s">
        <v>134</v>
      </c>
      <c r="G240" s="13" t="s">
        <v>18</v>
      </c>
      <c r="H240" s="14" t="s">
        <v>134</v>
      </c>
      <c r="I240" s="18">
        <v>69.8</v>
      </c>
      <c r="J240" s="19">
        <f t="shared" si="25"/>
        <v>67.88</v>
      </c>
      <c r="K240" s="22">
        <f>IF(J240,(SUMPRODUCT(($A$2:$A$449=A240)*($J$2:$J$449&gt;J240))+1),"")</f>
        <v>4</v>
      </c>
      <c r="L240" s="21">
        <f t="shared" si="26"/>
      </c>
    </row>
    <row r="241" spans="1:12" s="4" customFormat="1" ht="10.5" customHeight="1">
      <c r="A241" s="12" t="s">
        <v>575</v>
      </c>
      <c r="B241" s="13" t="s">
        <v>61</v>
      </c>
      <c r="C241" s="14" t="s">
        <v>581</v>
      </c>
      <c r="D241" s="14" t="s">
        <v>198</v>
      </c>
      <c r="E241" s="14" t="s">
        <v>371</v>
      </c>
      <c r="F241" s="14" t="s">
        <v>582</v>
      </c>
      <c r="G241" s="13" t="s">
        <v>18</v>
      </c>
      <c r="H241" s="14" t="s">
        <v>582</v>
      </c>
      <c r="I241" s="18">
        <v>66.2</v>
      </c>
      <c r="J241" s="19">
        <f t="shared" si="25"/>
        <v>65.02000000000001</v>
      </c>
      <c r="K241" s="22">
        <f>IF(J241,(SUMPRODUCT(($A$2:$A$449=A241)*($J$2:$J$449&gt;J241))+1),"")</f>
        <v>5</v>
      </c>
      <c r="L241" s="21">
        <f t="shared" si="26"/>
      </c>
    </row>
    <row r="242" spans="1:12" s="4" customFormat="1" ht="10.5" customHeight="1">
      <c r="A242" s="12" t="s">
        <v>575</v>
      </c>
      <c r="B242" s="13" t="s">
        <v>61</v>
      </c>
      <c r="C242" s="14" t="s">
        <v>583</v>
      </c>
      <c r="D242" s="14" t="s">
        <v>102</v>
      </c>
      <c r="E242" s="14" t="s">
        <v>280</v>
      </c>
      <c r="F242" s="14" t="s">
        <v>288</v>
      </c>
      <c r="G242" s="13" t="s">
        <v>18</v>
      </c>
      <c r="H242" s="14" t="s">
        <v>288</v>
      </c>
      <c r="I242" s="18">
        <v>65.6</v>
      </c>
      <c r="J242" s="19">
        <f t="shared" si="25"/>
        <v>62.82666666666666</v>
      </c>
      <c r="K242" s="22">
        <f>IF(J242,(SUMPRODUCT(($A$2:$A$449=A242)*($J$2:$J$449&gt;J242))+1),"")</f>
        <v>6</v>
      </c>
      <c r="L242" s="21">
        <f t="shared" si="26"/>
      </c>
    </row>
    <row r="243" spans="1:12" s="4" customFormat="1" ht="10.5" customHeight="1">
      <c r="A243" s="12" t="s">
        <v>584</v>
      </c>
      <c r="B243" s="13" t="s">
        <v>147</v>
      </c>
      <c r="C243" s="14" t="s">
        <v>585</v>
      </c>
      <c r="D243" s="14" t="s">
        <v>58</v>
      </c>
      <c r="E243" s="14" t="s">
        <v>317</v>
      </c>
      <c r="F243" s="14" t="s">
        <v>245</v>
      </c>
      <c r="G243" s="16">
        <v>2</v>
      </c>
      <c r="H243" s="14" t="s">
        <v>73</v>
      </c>
      <c r="I243" s="23">
        <v>80.8</v>
      </c>
      <c r="J243" s="19">
        <f t="shared" si="25"/>
        <v>80.84666666666666</v>
      </c>
      <c r="K243" s="22">
        <f>IF(J243,(SUMPRODUCT(($A$2:$A$449=A243)*($J$2:$J$449&gt;J243))+1),"")</f>
        <v>1</v>
      </c>
      <c r="L243" s="21" t="str">
        <f aca="true" t="shared" si="27" ref="L243:L257">IF(K243&lt;2,"拟进入体检环节","")</f>
        <v>拟进入体检环节</v>
      </c>
    </row>
    <row r="244" spans="1:12" s="4" customFormat="1" ht="10.5" customHeight="1">
      <c r="A244" s="12" t="s">
        <v>584</v>
      </c>
      <c r="B244" s="13" t="s">
        <v>147</v>
      </c>
      <c r="C244" s="14" t="s">
        <v>586</v>
      </c>
      <c r="D244" s="14" t="s">
        <v>24</v>
      </c>
      <c r="E244" s="14" t="s">
        <v>72</v>
      </c>
      <c r="F244" s="14" t="s">
        <v>587</v>
      </c>
      <c r="G244" s="13" t="s">
        <v>18</v>
      </c>
      <c r="H244" s="14" t="s">
        <v>587</v>
      </c>
      <c r="I244" s="23">
        <v>79.6</v>
      </c>
      <c r="J244" s="19">
        <f t="shared" si="25"/>
        <v>79.99333333333334</v>
      </c>
      <c r="K244" s="22">
        <f>IF(J244,(SUMPRODUCT(($A$2:$A$449=A244)*($J$2:$J$449&gt;J244))+1),"")</f>
        <v>2</v>
      </c>
      <c r="L244" s="21">
        <f t="shared" si="27"/>
      </c>
    </row>
    <row r="245" spans="1:12" s="4" customFormat="1" ht="10.5" customHeight="1">
      <c r="A245" s="12" t="s">
        <v>584</v>
      </c>
      <c r="B245" s="13" t="s">
        <v>147</v>
      </c>
      <c r="C245" s="14" t="s">
        <v>588</v>
      </c>
      <c r="D245" s="14" t="s">
        <v>215</v>
      </c>
      <c r="E245" s="14" t="s">
        <v>55</v>
      </c>
      <c r="F245" s="14" t="s">
        <v>324</v>
      </c>
      <c r="G245" s="13" t="s">
        <v>18</v>
      </c>
      <c r="H245" s="14" t="s">
        <v>324</v>
      </c>
      <c r="I245" s="18">
        <v>77.4</v>
      </c>
      <c r="J245" s="19">
        <f t="shared" si="25"/>
        <v>79.34</v>
      </c>
      <c r="K245" s="22">
        <f>IF(J245,(SUMPRODUCT(($A$2:$A$449=A245)*($J$2:$J$449&gt;J245))+1),"")</f>
        <v>3</v>
      </c>
      <c r="L245" s="21">
        <f t="shared" si="27"/>
      </c>
    </row>
    <row r="246" spans="1:12" s="4" customFormat="1" ht="10.5" customHeight="1">
      <c r="A246" s="12" t="s">
        <v>589</v>
      </c>
      <c r="B246" s="13" t="s">
        <v>13</v>
      </c>
      <c r="C246" s="14" t="s">
        <v>590</v>
      </c>
      <c r="D246" s="14" t="s">
        <v>176</v>
      </c>
      <c r="E246" s="14" t="s">
        <v>87</v>
      </c>
      <c r="F246" s="14" t="s">
        <v>591</v>
      </c>
      <c r="G246" s="13" t="s">
        <v>18</v>
      </c>
      <c r="H246" s="14" t="s">
        <v>591</v>
      </c>
      <c r="I246" s="23">
        <v>78.2</v>
      </c>
      <c r="J246" s="19">
        <f t="shared" si="25"/>
        <v>74.15333333333334</v>
      </c>
      <c r="K246" s="20">
        <f>IF(J246,(SUMPRODUCT(($A$2:$A$449=A246)*($J$2:$J$449&gt;J246))+1),"")</f>
        <v>1</v>
      </c>
      <c r="L246" s="21" t="str">
        <f t="shared" si="27"/>
        <v>拟进入体检环节</v>
      </c>
    </row>
    <row r="247" spans="1:12" s="4" customFormat="1" ht="10.5" customHeight="1">
      <c r="A247" s="12" t="s">
        <v>589</v>
      </c>
      <c r="B247" s="13" t="s">
        <v>13</v>
      </c>
      <c r="C247" s="14" t="s">
        <v>592</v>
      </c>
      <c r="D247" s="14" t="s">
        <v>42</v>
      </c>
      <c r="E247" s="14" t="s">
        <v>153</v>
      </c>
      <c r="F247" s="14" t="s">
        <v>380</v>
      </c>
      <c r="G247" s="13" t="s">
        <v>18</v>
      </c>
      <c r="H247" s="14" t="s">
        <v>380</v>
      </c>
      <c r="I247" s="23">
        <v>74</v>
      </c>
      <c r="J247" s="19">
        <f t="shared" si="25"/>
        <v>73.16666666666667</v>
      </c>
      <c r="K247" s="22">
        <f>IF(J247,(SUMPRODUCT(($A$2:$A$449=A247)*($J$2:$J$449&gt;J247))+1),"")</f>
        <v>2</v>
      </c>
      <c r="L247" s="21">
        <f t="shared" si="27"/>
      </c>
    </row>
    <row r="248" spans="1:12" s="4" customFormat="1" ht="10.5" customHeight="1">
      <c r="A248" s="12" t="s">
        <v>589</v>
      </c>
      <c r="B248" s="13" t="s">
        <v>13</v>
      </c>
      <c r="C248" s="14" t="s">
        <v>593</v>
      </c>
      <c r="D248" s="14" t="s">
        <v>594</v>
      </c>
      <c r="E248" s="14" t="s">
        <v>184</v>
      </c>
      <c r="F248" s="14" t="s">
        <v>595</v>
      </c>
      <c r="G248" s="13" t="s">
        <v>18</v>
      </c>
      <c r="H248" s="14" t="s">
        <v>595</v>
      </c>
      <c r="I248" s="23">
        <v>66.8</v>
      </c>
      <c r="J248" s="19">
        <f t="shared" si="25"/>
        <v>64.18</v>
      </c>
      <c r="K248" s="22">
        <f>IF(J248,(SUMPRODUCT(($A$2:$A$449=A248)*($J$2:$J$449&gt;J248))+1),"")</f>
        <v>3</v>
      </c>
      <c r="L248" s="21">
        <f t="shared" si="27"/>
      </c>
    </row>
    <row r="249" spans="1:12" s="4" customFormat="1" ht="10.5" customHeight="1">
      <c r="A249" s="12" t="s">
        <v>596</v>
      </c>
      <c r="B249" s="13" t="s">
        <v>597</v>
      </c>
      <c r="C249" s="14" t="s">
        <v>598</v>
      </c>
      <c r="D249" s="14" t="s">
        <v>166</v>
      </c>
      <c r="E249" s="14" t="s">
        <v>91</v>
      </c>
      <c r="F249" s="14" t="s">
        <v>385</v>
      </c>
      <c r="G249" s="13" t="s">
        <v>18</v>
      </c>
      <c r="H249" s="14" t="s">
        <v>385</v>
      </c>
      <c r="I249" s="23">
        <v>71</v>
      </c>
      <c r="J249" s="19">
        <f t="shared" si="25"/>
        <v>71.03333333333333</v>
      </c>
      <c r="K249" s="20">
        <f>IF(J249,(SUMPRODUCT(($A$2:$A$449=A249)*($J$2:$J$449&gt;J249))+1),"")</f>
        <v>1</v>
      </c>
      <c r="L249" s="21" t="str">
        <f t="shared" si="27"/>
        <v>拟进入体检环节</v>
      </c>
    </row>
    <row r="250" spans="1:12" s="4" customFormat="1" ht="10.5" customHeight="1">
      <c r="A250" s="12" t="s">
        <v>596</v>
      </c>
      <c r="B250" s="13" t="s">
        <v>597</v>
      </c>
      <c r="C250" s="14" t="s">
        <v>599</v>
      </c>
      <c r="D250" s="14" t="s">
        <v>274</v>
      </c>
      <c r="E250" s="14" t="s">
        <v>63</v>
      </c>
      <c r="F250" s="14" t="s">
        <v>471</v>
      </c>
      <c r="G250" s="13" t="s">
        <v>18</v>
      </c>
      <c r="H250" s="14" t="s">
        <v>471</v>
      </c>
      <c r="I250" s="23">
        <v>69.2</v>
      </c>
      <c r="J250" s="19">
        <f t="shared" si="25"/>
        <v>69.72</v>
      </c>
      <c r="K250" s="22">
        <f>IF(J250,(SUMPRODUCT(($A$2:$A$449=A250)*($J$2:$J$449&gt;J250))+1),"")</f>
        <v>2</v>
      </c>
      <c r="L250" s="21">
        <f t="shared" si="27"/>
      </c>
    </row>
    <row r="251" spans="1:12" s="4" customFormat="1" ht="10.5" customHeight="1">
      <c r="A251" s="12" t="s">
        <v>596</v>
      </c>
      <c r="B251" s="13" t="s">
        <v>597</v>
      </c>
      <c r="C251" s="14" t="s">
        <v>600</v>
      </c>
      <c r="D251" s="14" t="s">
        <v>274</v>
      </c>
      <c r="E251" s="14" t="s">
        <v>128</v>
      </c>
      <c r="F251" s="14" t="s">
        <v>601</v>
      </c>
      <c r="G251" s="13" t="s">
        <v>18</v>
      </c>
      <c r="H251" s="14" t="s">
        <v>601</v>
      </c>
      <c r="I251" s="23">
        <v>66.2</v>
      </c>
      <c r="J251" s="19">
        <f t="shared" si="25"/>
        <v>68.92</v>
      </c>
      <c r="K251" s="22">
        <f>IF(J251,(SUMPRODUCT(($A$2:$A$449=A251)*($J$2:$J$449&gt;J251))+1),"")</f>
        <v>3</v>
      </c>
      <c r="L251" s="21">
        <f t="shared" si="27"/>
      </c>
    </row>
    <row r="252" spans="1:12" s="4" customFormat="1" ht="10.5" customHeight="1">
      <c r="A252" s="12" t="s">
        <v>602</v>
      </c>
      <c r="B252" s="13" t="s">
        <v>603</v>
      </c>
      <c r="C252" s="14" t="s">
        <v>604</v>
      </c>
      <c r="D252" s="14" t="s">
        <v>15</v>
      </c>
      <c r="E252" s="14" t="s">
        <v>16</v>
      </c>
      <c r="F252" s="14" t="s">
        <v>17</v>
      </c>
      <c r="G252" s="13" t="s">
        <v>18</v>
      </c>
      <c r="H252" s="14" t="s">
        <v>17</v>
      </c>
      <c r="I252" s="23">
        <v>81.2</v>
      </c>
      <c r="J252" s="19">
        <f t="shared" si="25"/>
        <v>78.82</v>
      </c>
      <c r="K252" s="20">
        <f>IF(J252,(SUMPRODUCT(($A$2:$A$449=A252)*($J$2:$J$449&gt;J252))+1),"")</f>
        <v>1</v>
      </c>
      <c r="L252" s="21" t="str">
        <f t="shared" si="27"/>
        <v>拟进入体检环节</v>
      </c>
    </row>
    <row r="253" spans="1:12" s="4" customFormat="1" ht="10.5" customHeight="1">
      <c r="A253" s="12" t="s">
        <v>602</v>
      </c>
      <c r="B253" s="13" t="s">
        <v>603</v>
      </c>
      <c r="C253" s="14" t="s">
        <v>605</v>
      </c>
      <c r="D253" s="14" t="s">
        <v>229</v>
      </c>
      <c r="E253" s="14" t="s">
        <v>248</v>
      </c>
      <c r="F253" s="14" t="s">
        <v>109</v>
      </c>
      <c r="G253" s="13" t="s">
        <v>18</v>
      </c>
      <c r="H253" s="14" t="s">
        <v>109</v>
      </c>
      <c r="I253" s="23">
        <v>72.6</v>
      </c>
      <c r="J253" s="19">
        <f t="shared" si="25"/>
        <v>75.62666666666667</v>
      </c>
      <c r="K253" s="22">
        <f>IF(J253,(SUMPRODUCT(($A$2:$A$449=A253)*($J$2:$J$449&gt;J253))+1),"")</f>
        <v>2</v>
      </c>
      <c r="L253" s="21">
        <f t="shared" si="27"/>
      </c>
    </row>
    <row r="254" spans="1:12" s="4" customFormat="1" ht="10.5" customHeight="1">
      <c r="A254" s="12" t="s">
        <v>602</v>
      </c>
      <c r="B254" s="13" t="s">
        <v>603</v>
      </c>
      <c r="C254" s="14" t="s">
        <v>606</v>
      </c>
      <c r="D254" s="14" t="s">
        <v>42</v>
      </c>
      <c r="E254" s="14" t="s">
        <v>15</v>
      </c>
      <c r="F254" s="14" t="s">
        <v>378</v>
      </c>
      <c r="G254" s="13" t="s">
        <v>18</v>
      </c>
      <c r="H254" s="14" t="s">
        <v>378</v>
      </c>
      <c r="I254" s="23">
        <v>66.2</v>
      </c>
      <c r="J254" s="19">
        <f t="shared" si="25"/>
        <v>67.68666666666667</v>
      </c>
      <c r="K254" s="22">
        <f>IF(J254,(SUMPRODUCT(($A$2:$A$449=A254)*($J$2:$J$449&gt;J254))+1),"")</f>
        <v>3</v>
      </c>
      <c r="L254" s="21">
        <f t="shared" si="27"/>
      </c>
    </row>
    <row r="255" spans="1:12" s="4" customFormat="1" ht="10.5" customHeight="1">
      <c r="A255" s="12" t="s">
        <v>607</v>
      </c>
      <c r="B255" s="13" t="s">
        <v>608</v>
      </c>
      <c r="C255" s="14" t="s">
        <v>609</v>
      </c>
      <c r="D255" s="14" t="s">
        <v>176</v>
      </c>
      <c r="E255" s="14" t="s">
        <v>72</v>
      </c>
      <c r="F255" s="14" t="s">
        <v>25</v>
      </c>
      <c r="G255" s="13" t="s">
        <v>18</v>
      </c>
      <c r="H255" s="14" t="s">
        <v>25</v>
      </c>
      <c r="I255" s="23">
        <v>75.4</v>
      </c>
      <c r="J255" s="19">
        <f t="shared" si="25"/>
        <v>75.47333333333334</v>
      </c>
      <c r="K255" s="20">
        <f>IF(J255,(SUMPRODUCT(($A$2:$A$449=A255)*($J$2:$J$449&gt;J255))+1),"")</f>
        <v>1</v>
      </c>
      <c r="L255" s="21" t="str">
        <f t="shared" si="27"/>
        <v>拟进入体检环节</v>
      </c>
    </row>
    <row r="256" spans="1:12" s="4" customFormat="1" ht="10.5" customHeight="1">
      <c r="A256" s="12" t="s">
        <v>610</v>
      </c>
      <c r="B256" s="13" t="s">
        <v>611</v>
      </c>
      <c r="C256" s="14" t="s">
        <v>612</v>
      </c>
      <c r="D256" s="14" t="s">
        <v>58</v>
      </c>
      <c r="E256" s="14" t="s">
        <v>69</v>
      </c>
      <c r="F256" s="14" t="s">
        <v>115</v>
      </c>
      <c r="G256" s="13" t="s">
        <v>18</v>
      </c>
      <c r="H256" s="14" t="s">
        <v>115</v>
      </c>
      <c r="I256" s="23">
        <v>78.4</v>
      </c>
      <c r="J256" s="19">
        <f t="shared" si="25"/>
        <v>76.53999999999999</v>
      </c>
      <c r="K256" s="20">
        <f>IF(J256,(SUMPRODUCT(($A$2:$A$449=A256)*($J$2:$J$449&gt;J256))+1),"")</f>
        <v>1</v>
      </c>
      <c r="L256" s="21" t="str">
        <f t="shared" si="27"/>
        <v>拟进入体检环节</v>
      </c>
    </row>
    <row r="257" spans="1:12" s="4" customFormat="1" ht="10.5" customHeight="1">
      <c r="A257" s="12" t="s">
        <v>610</v>
      </c>
      <c r="B257" s="13" t="s">
        <v>611</v>
      </c>
      <c r="C257" s="14" t="s">
        <v>613</v>
      </c>
      <c r="D257" s="14" t="s">
        <v>169</v>
      </c>
      <c r="E257" s="14" t="s">
        <v>87</v>
      </c>
      <c r="F257" s="14" t="s">
        <v>40</v>
      </c>
      <c r="G257" s="13" t="s">
        <v>18</v>
      </c>
      <c r="H257" s="14" t="s">
        <v>40</v>
      </c>
      <c r="I257" s="23">
        <v>78</v>
      </c>
      <c r="J257" s="19">
        <f t="shared" si="25"/>
        <v>73.83333333333333</v>
      </c>
      <c r="K257" s="22">
        <f>IF(J257,(SUMPRODUCT(($A$2:$A$449=A257)*($J$2:$J$449&gt;J257))+1),"")</f>
        <v>2</v>
      </c>
      <c r="L257" s="21">
        <f t="shared" si="27"/>
      </c>
    </row>
    <row r="258" spans="1:12" s="4" customFormat="1" ht="10.5" customHeight="1">
      <c r="A258" s="12" t="s">
        <v>614</v>
      </c>
      <c r="B258" s="13" t="s">
        <v>615</v>
      </c>
      <c r="C258" s="14" t="s">
        <v>616</v>
      </c>
      <c r="D258" s="14" t="s">
        <v>42</v>
      </c>
      <c r="E258" s="14" t="s">
        <v>84</v>
      </c>
      <c r="F258" s="14" t="s">
        <v>617</v>
      </c>
      <c r="G258" s="16">
        <v>2</v>
      </c>
      <c r="H258" s="14" t="s">
        <v>329</v>
      </c>
      <c r="I258" s="18">
        <v>77.4</v>
      </c>
      <c r="J258" s="19">
        <f t="shared" si="25"/>
        <v>78.37333333333333</v>
      </c>
      <c r="K258" s="20">
        <f>IF(J258,(SUMPRODUCT(($A$2:$A$449=A258)*($J$2:$J$449&gt;J258))+1),"")</f>
        <v>1</v>
      </c>
      <c r="L258" s="21" t="str">
        <f aca="true" t="shared" si="28" ref="L258:L262">IF(K258&lt;3,"拟进入体检环节","")</f>
        <v>拟进入体检环节</v>
      </c>
    </row>
    <row r="259" spans="1:12" s="4" customFormat="1" ht="10.5" customHeight="1">
      <c r="A259" s="12" t="s">
        <v>614</v>
      </c>
      <c r="B259" s="13" t="s">
        <v>615</v>
      </c>
      <c r="C259" s="14" t="s">
        <v>618</v>
      </c>
      <c r="D259" s="14" t="s">
        <v>145</v>
      </c>
      <c r="E259" s="14" t="s">
        <v>215</v>
      </c>
      <c r="F259" s="14" t="s">
        <v>619</v>
      </c>
      <c r="G259" s="13" t="s">
        <v>18</v>
      </c>
      <c r="H259" s="14" t="s">
        <v>619</v>
      </c>
      <c r="I259" s="18">
        <v>79.2</v>
      </c>
      <c r="J259" s="19">
        <f t="shared" si="25"/>
        <v>77.78666666666668</v>
      </c>
      <c r="K259" s="22">
        <f>IF(J259,(SUMPRODUCT(($A$2:$A$449=A259)*($J$2:$J$449&gt;J259))+1),"")</f>
        <v>2</v>
      </c>
      <c r="L259" s="21" t="str">
        <f t="shared" si="28"/>
        <v>拟进入体检环节</v>
      </c>
    </row>
    <row r="260" spans="1:12" s="4" customFormat="1" ht="10.5" customHeight="1">
      <c r="A260" s="12" t="s">
        <v>614</v>
      </c>
      <c r="B260" s="13" t="s">
        <v>615</v>
      </c>
      <c r="C260" s="14" t="s">
        <v>620</v>
      </c>
      <c r="D260" s="14" t="s">
        <v>103</v>
      </c>
      <c r="E260" s="14" t="s">
        <v>21</v>
      </c>
      <c r="F260" s="14" t="s">
        <v>621</v>
      </c>
      <c r="G260" s="13" t="s">
        <v>18</v>
      </c>
      <c r="H260" s="14" t="s">
        <v>621</v>
      </c>
      <c r="I260" s="18">
        <v>73</v>
      </c>
      <c r="J260" s="19">
        <f t="shared" si="25"/>
        <v>70.33333333333333</v>
      </c>
      <c r="K260" s="22">
        <f>IF(J260,(SUMPRODUCT(($A$2:$A$449=A260)*($J$2:$J$449&gt;J260))+1),"")</f>
        <v>3</v>
      </c>
      <c r="L260" s="21">
        <f t="shared" si="28"/>
      </c>
    </row>
    <row r="261" spans="1:12" s="4" customFormat="1" ht="10.5" customHeight="1">
      <c r="A261" s="12" t="s">
        <v>614</v>
      </c>
      <c r="B261" s="13" t="s">
        <v>615</v>
      </c>
      <c r="C261" s="14" t="s">
        <v>622</v>
      </c>
      <c r="D261" s="14" t="s">
        <v>32</v>
      </c>
      <c r="E261" s="14" t="s">
        <v>141</v>
      </c>
      <c r="F261" s="14" t="s">
        <v>304</v>
      </c>
      <c r="G261" s="13" t="s">
        <v>18</v>
      </c>
      <c r="H261" s="14" t="s">
        <v>304</v>
      </c>
      <c r="I261" s="18">
        <v>67</v>
      </c>
      <c r="J261" s="19">
        <f t="shared" si="25"/>
        <v>66.76666666666667</v>
      </c>
      <c r="K261" s="22">
        <f>IF(J261,(SUMPRODUCT(($A$2:$A$449=A261)*($J$2:$J$449&gt;J261))+1),"")</f>
        <v>4</v>
      </c>
      <c r="L261" s="21">
        <f t="shared" si="28"/>
      </c>
    </row>
    <row r="262" spans="1:12" s="4" customFormat="1" ht="10.5" customHeight="1">
      <c r="A262" s="12" t="s">
        <v>614</v>
      </c>
      <c r="B262" s="13" t="s">
        <v>615</v>
      </c>
      <c r="C262" s="14" t="s">
        <v>623</v>
      </c>
      <c r="D262" s="14" t="s">
        <v>280</v>
      </c>
      <c r="E262" s="14" t="s">
        <v>111</v>
      </c>
      <c r="F262" s="14" t="s">
        <v>177</v>
      </c>
      <c r="G262" s="13" t="s">
        <v>18</v>
      </c>
      <c r="H262" s="14" t="s">
        <v>177</v>
      </c>
      <c r="I262" s="18">
        <v>69</v>
      </c>
      <c r="J262" s="19">
        <f t="shared" si="25"/>
        <v>65.7</v>
      </c>
      <c r="K262" s="22">
        <f>IF(J262,(SUMPRODUCT(($A$2:$A$449=A262)*($J$2:$J$449&gt;J262))+1),"")</f>
        <v>5</v>
      </c>
      <c r="L262" s="21">
        <f t="shared" si="28"/>
      </c>
    </row>
    <row r="263" spans="1:12" s="4" customFormat="1" ht="10.5" customHeight="1">
      <c r="A263" s="12" t="s">
        <v>624</v>
      </c>
      <c r="B263" s="13" t="s">
        <v>625</v>
      </c>
      <c r="C263" s="14" t="s">
        <v>626</v>
      </c>
      <c r="D263" s="14" t="s">
        <v>115</v>
      </c>
      <c r="E263" s="14" t="s">
        <v>78</v>
      </c>
      <c r="F263" s="14" t="s">
        <v>627</v>
      </c>
      <c r="G263" s="13" t="s">
        <v>18</v>
      </c>
      <c r="H263" s="14" t="s">
        <v>627</v>
      </c>
      <c r="I263" s="23">
        <v>76.4</v>
      </c>
      <c r="J263" s="19">
        <f t="shared" si="25"/>
        <v>75.64000000000001</v>
      </c>
      <c r="K263" s="22">
        <f>IF(J263,(SUMPRODUCT(($A$2:$A$449=A263)*($J$2:$J$449&gt;J263))+1),"")</f>
        <v>1</v>
      </c>
      <c r="L263" s="21" t="str">
        <f aca="true" t="shared" si="29" ref="L263:L285">IF(K263&lt;2,"拟进入体检环节","")</f>
        <v>拟进入体检环节</v>
      </c>
    </row>
    <row r="264" spans="1:12" s="4" customFormat="1" ht="10.5" customHeight="1">
      <c r="A264" s="12" t="s">
        <v>624</v>
      </c>
      <c r="B264" s="13" t="s">
        <v>625</v>
      </c>
      <c r="C264" s="14" t="s">
        <v>628</v>
      </c>
      <c r="D264" s="14" t="s">
        <v>145</v>
      </c>
      <c r="E264" s="14" t="s">
        <v>69</v>
      </c>
      <c r="F264" s="14" t="s">
        <v>629</v>
      </c>
      <c r="G264" s="13" t="s">
        <v>18</v>
      </c>
      <c r="H264" s="14" t="s">
        <v>629</v>
      </c>
      <c r="I264" s="23">
        <v>75.4</v>
      </c>
      <c r="J264" s="19">
        <f t="shared" si="25"/>
        <v>74.60666666666667</v>
      </c>
      <c r="K264" s="22">
        <f>IF(J264,(SUMPRODUCT(($A$2:$A$449=A264)*($J$2:$J$449&gt;J264))+1),"")</f>
        <v>2</v>
      </c>
      <c r="L264" s="21">
        <f t="shared" si="29"/>
      </c>
    </row>
    <row r="265" spans="1:12" s="4" customFormat="1" ht="10.5" customHeight="1">
      <c r="A265" s="12" t="s">
        <v>624</v>
      </c>
      <c r="B265" s="13" t="s">
        <v>625</v>
      </c>
      <c r="C265" s="14" t="s">
        <v>630</v>
      </c>
      <c r="D265" s="14" t="s">
        <v>39</v>
      </c>
      <c r="E265" s="14" t="s">
        <v>183</v>
      </c>
      <c r="F265" s="14" t="s">
        <v>631</v>
      </c>
      <c r="G265" s="13" t="s">
        <v>18</v>
      </c>
      <c r="H265" s="14" t="s">
        <v>631</v>
      </c>
      <c r="I265" s="23">
        <v>73.8</v>
      </c>
      <c r="J265" s="19">
        <f t="shared" si="25"/>
        <v>74.14666666666666</v>
      </c>
      <c r="K265" s="22">
        <f>IF(J265,(SUMPRODUCT(($A$2:$A$449=A265)*($J$2:$J$449&gt;J265))+1),"")</f>
        <v>3</v>
      </c>
      <c r="L265" s="21">
        <f t="shared" si="29"/>
      </c>
    </row>
    <row r="266" spans="1:12" s="4" customFormat="1" ht="10.5" customHeight="1">
      <c r="A266" s="12" t="s">
        <v>632</v>
      </c>
      <c r="B266" s="13" t="s">
        <v>633</v>
      </c>
      <c r="C266" s="14" t="s">
        <v>634</v>
      </c>
      <c r="D266" s="14" t="s">
        <v>169</v>
      </c>
      <c r="E266" s="14" t="s">
        <v>78</v>
      </c>
      <c r="F266" s="14" t="s">
        <v>635</v>
      </c>
      <c r="G266" s="13" t="s">
        <v>18</v>
      </c>
      <c r="H266" s="14" t="s">
        <v>635</v>
      </c>
      <c r="I266" s="18">
        <v>72.6</v>
      </c>
      <c r="J266" s="19">
        <f t="shared" si="25"/>
        <v>71.69333333333333</v>
      </c>
      <c r="K266" s="20">
        <f>IF(J266,(SUMPRODUCT(($A$2:$A$449=A266)*($J$2:$J$449&gt;J266))+1),"")</f>
        <v>1</v>
      </c>
      <c r="L266" s="21" t="str">
        <f t="shared" si="29"/>
        <v>拟进入体检环节</v>
      </c>
    </row>
    <row r="267" spans="1:12" s="4" customFormat="1" ht="10.5" customHeight="1">
      <c r="A267" s="12" t="s">
        <v>632</v>
      </c>
      <c r="B267" s="13" t="s">
        <v>633</v>
      </c>
      <c r="C267" s="14" t="s">
        <v>636</v>
      </c>
      <c r="D267" s="14" t="s">
        <v>188</v>
      </c>
      <c r="E267" s="14" t="s">
        <v>78</v>
      </c>
      <c r="F267" s="14" t="s">
        <v>447</v>
      </c>
      <c r="G267" s="13" t="s">
        <v>18</v>
      </c>
      <c r="H267" s="14" t="s">
        <v>447</v>
      </c>
      <c r="I267" s="18">
        <v>68.8</v>
      </c>
      <c r="J267" s="19">
        <f t="shared" si="25"/>
        <v>69.34666666666666</v>
      </c>
      <c r="K267" s="22">
        <f>IF(J267,(SUMPRODUCT(($A$2:$A$449=A267)*($J$2:$J$449&gt;J267))+1),"")</f>
        <v>2</v>
      </c>
      <c r="L267" s="21">
        <f t="shared" si="29"/>
      </c>
    </row>
    <row r="268" spans="1:12" s="4" customFormat="1" ht="10.5" customHeight="1">
      <c r="A268" s="12" t="s">
        <v>632</v>
      </c>
      <c r="B268" s="13" t="s">
        <v>633</v>
      </c>
      <c r="C268" s="14" t="s">
        <v>637</v>
      </c>
      <c r="D268" s="14" t="s">
        <v>169</v>
      </c>
      <c r="E268" s="14" t="s">
        <v>88</v>
      </c>
      <c r="F268" s="14" t="s">
        <v>638</v>
      </c>
      <c r="G268" s="13" t="s">
        <v>18</v>
      </c>
      <c r="H268" s="14" t="s">
        <v>638</v>
      </c>
      <c r="I268" s="18">
        <v>64.6</v>
      </c>
      <c r="J268" s="19">
        <f t="shared" si="25"/>
        <v>68.69333333333333</v>
      </c>
      <c r="K268" s="22">
        <f>IF(J268,(SUMPRODUCT(($A$2:$A$449=A268)*($J$2:$J$449&gt;J268))+1),"")</f>
        <v>3</v>
      </c>
      <c r="L268" s="21">
        <f t="shared" si="29"/>
      </c>
    </row>
    <row r="269" spans="1:12" s="4" customFormat="1" ht="10.5" customHeight="1">
      <c r="A269" s="12" t="s">
        <v>639</v>
      </c>
      <c r="B269" s="13" t="s">
        <v>285</v>
      </c>
      <c r="C269" s="14" t="s">
        <v>640</v>
      </c>
      <c r="D269" s="14" t="s">
        <v>39</v>
      </c>
      <c r="E269" s="14" t="s">
        <v>129</v>
      </c>
      <c r="F269" s="14" t="s">
        <v>641</v>
      </c>
      <c r="G269" s="13" t="s">
        <v>18</v>
      </c>
      <c r="H269" s="14" t="s">
        <v>641</v>
      </c>
      <c r="I269" s="23">
        <v>82</v>
      </c>
      <c r="J269" s="19">
        <f t="shared" si="25"/>
        <v>81.16666666666666</v>
      </c>
      <c r="K269" s="20">
        <f>IF(J269,(SUMPRODUCT(($A$2:$A$449=A269)*($J$2:$J$449&gt;J269))+1),"")</f>
        <v>1</v>
      </c>
      <c r="L269" s="21" t="str">
        <f t="shared" si="29"/>
        <v>拟进入体检环节</v>
      </c>
    </row>
    <row r="270" spans="1:12" s="4" customFormat="1" ht="10.5" customHeight="1">
      <c r="A270" s="12" t="s">
        <v>639</v>
      </c>
      <c r="B270" s="13" t="s">
        <v>285</v>
      </c>
      <c r="C270" s="14" t="s">
        <v>642</v>
      </c>
      <c r="D270" s="14" t="s">
        <v>184</v>
      </c>
      <c r="E270" s="14" t="s">
        <v>16</v>
      </c>
      <c r="F270" s="14" t="s">
        <v>153</v>
      </c>
      <c r="G270" s="13" t="s">
        <v>18</v>
      </c>
      <c r="H270" s="14" t="s">
        <v>153</v>
      </c>
      <c r="I270" s="23">
        <v>80</v>
      </c>
      <c r="J270" s="19">
        <f t="shared" si="25"/>
        <v>77.83333333333334</v>
      </c>
      <c r="K270" s="22">
        <f>IF(J270,(SUMPRODUCT(($A$2:$A$449=A270)*($J$2:$J$449&gt;J270))+1),"")</f>
        <v>2</v>
      </c>
      <c r="L270" s="21">
        <f t="shared" si="29"/>
      </c>
    </row>
    <row r="271" spans="1:12" s="4" customFormat="1" ht="10.5" customHeight="1">
      <c r="A271" s="12" t="s">
        <v>639</v>
      </c>
      <c r="B271" s="13" t="s">
        <v>285</v>
      </c>
      <c r="C271" s="14" t="s">
        <v>643</v>
      </c>
      <c r="D271" s="14" t="s">
        <v>21</v>
      </c>
      <c r="E271" s="14" t="s">
        <v>138</v>
      </c>
      <c r="F271" s="14" t="s">
        <v>153</v>
      </c>
      <c r="G271" s="13" t="s">
        <v>18</v>
      </c>
      <c r="H271" s="14" t="s">
        <v>153</v>
      </c>
      <c r="I271" s="23">
        <v>79.8</v>
      </c>
      <c r="J271" s="19">
        <f t="shared" si="25"/>
        <v>77.71333333333334</v>
      </c>
      <c r="K271" s="22">
        <f>IF(J271,(SUMPRODUCT(($A$2:$A$449=A271)*($J$2:$J$449&gt;J271))+1),"")</f>
        <v>3</v>
      </c>
      <c r="L271" s="21">
        <f t="shared" si="29"/>
      </c>
    </row>
    <row r="272" spans="1:12" s="4" customFormat="1" ht="10.5" customHeight="1">
      <c r="A272" s="12" t="s">
        <v>644</v>
      </c>
      <c r="B272" s="13" t="s">
        <v>27</v>
      </c>
      <c r="C272" s="14" t="s">
        <v>645</v>
      </c>
      <c r="D272" s="14" t="s">
        <v>46</v>
      </c>
      <c r="E272" s="14" t="s">
        <v>39</v>
      </c>
      <c r="F272" s="14" t="s">
        <v>141</v>
      </c>
      <c r="G272" s="13" t="s">
        <v>18</v>
      </c>
      <c r="H272" s="14" t="s">
        <v>141</v>
      </c>
      <c r="I272" s="18">
        <v>79.4</v>
      </c>
      <c r="J272" s="19">
        <f t="shared" si="25"/>
        <v>76.47333333333334</v>
      </c>
      <c r="K272" s="20">
        <f>IF(J272,(SUMPRODUCT(($A$2:$A$449=A272)*($J$2:$J$449&gt;J272))+1),"")</f>
        <v>1</v>
      </c>
      <c r="L272" s="21" t="str">
        <f t="shared" si="29"/>
        <v>拟进入体检环节</v>
      </c>
    </row>
    <row r="273" spans="1:12" s="4" customFormat="1" ht="10.5" customHeight="1">
      <c r="A273" s="12" t="s">
        <v>644</v>
      </c>
      <c r="B273" s="13" t="s">
        <v>27</v>
      </c>
      <c r="C273" s="14" t="s">
        <v>646</v>
      </c>
      <c r="D273" s="14" t="s">
        <v>170</v>
      </c>
      <c r="E273" s="14" t="s">
        <v>173</v>
      </c>
      <c r="F273" s="14" t="s">
        <v>483</v>
      </c>
      <c r="G273" s="13" t="s">
        <v>18</v>
      </c>
      <c r="H273" s="14" t="s">
        <v>483</v>
      </c>
      <c r="I273" s="18">
        <v>73.2</v>
      </c>
      <c r="J273" s="19">
        <f t="shared" si="25"/>
        <v>68.68666666666667</v>
      </c>
      <c r="K273" s="22">
        <f>IF(J273,(SUMPRODUCT(($A$2:$A$449=A273)*($J$2:$J$449&gt;J273))+1),"")</f>
        <v>2</v>
      </c>
      <c r="L273" s="21">
        <f t="shared" si="29"/>
      </c>
    </row>
    <row r="274" spans="1:12" s="4" customFormat="1" ht="10.5" customHeight="1">
      <c r="A274" s="12" t="s">
        <v>647</v>
      </c>
      <c r="B274" s="13" t="s">
        <v>147</v>
      </c>
      <c r="C274" s="14" t="s">
        <v>648</v>
      </c>
      <c r="D274" s="14" t="s">
        <v>21</v>
      </c>
      <c r="E274" s="14" t="s">
        <v>72</v>
      </c>
      <c r="F274" s="14" t="s">
        <v>565</v>
      </c>
      <c r="G274" s="13" t="s">
        <v>18</v>
      </c>
      <c r="H274" s="14" t="s">
        <v>565</v>
      </c>
      <c r="I274" s="23">
        <v>81.4</v>
      </c>
      <c r="J274" s="19">
        <f t="shared" si="25"/>
        <v>80.47333333333334</v>
      </c>
      <c r="K274" s="22">
        <f>IF(J274,(SUMPRODUCT(($A$2:$A$449=A274)*($J$2:$J$449&gt;J274))+1),"")</f>
        <v>1</v>
      </c>
      <c r="L274" s="21" t="str">
        <f t="shared" si="29"/>
        <v>拟进入体检环节</v>
      </c>
    </row>
    <row r="275" spans="1:12" s="4" customFormat="1" ht="10.5" customHeight="1">
      <c r="A275" s="12" t="s">
        <v>647</v>
      </c>
      <c r="B275" s="13" t="s">
        <v>147</v>
      </c>
      <c r="C275" s="14" t="s">
        <v>649</v>
      </c>
      <c r="D275" s="14" t="s">
        <v>115</v>
      </c>
      <c r="E275" s="14" t="s">
        <v>135</v>
      </c>
      <c r="F275" s="14" t="s">
        <v>650</v>
      </c>
      <c r="G275" s="13" t="s">
        <v>18</v>
      </c>
      <c r="H275" s="14" t="s">
        <v>650</v>
      </c>
      <c r="I275" s="23">
        <v>79.2</v>
      </c>
      <c r="J275" s="19">
        <f t="shared" si="25"/>
        <v>79.92</v>
      </c>
      <c r="K275" s="22">
        <f>IF(J275,(SUMPRODUCT(($A$2:$A$449=A275)*($J$2:$J$449&gt;J275))+1),"")</f>
        <v>2</v>
      </c>
      <c r="L275" s="21">
        <f t="shared" si="29"/>
      </c>
    </row>
    <row r="276" spans="1:12" s="4" customFormat="1" ht="10.5" customHeight="1">
      <c r="A276" s="12" t="s">
        <v>647</v>
      </c>
      <c r="B276" s="13" t="s">
        <v>147</v>
      </c>
      <c r="C276" s="14" t="s">
        <v>651</v>
      </c>
      <c r="D276" s="14" t="s">
        <v>16</v>
      </c>
      <c r="E276" s="14" t="s">
        <v>16</v>
      </c>
      <c r="F276" s="14" t="s">
        <v>16</v>
      </c>
      <c r="G276" s="13" t="s">
        <v>18</v>
      </c>
      <c r="H276" s="14" t="s">
        <v>16</v>
      </c>
      <c r="I276" s="23">
        <v>73.4</v>
      </c>
      <c r="J276" s="19">
        <f t="shared" si="25"/>
        <v>75.20666666666668</v>
      </c>
      <c r="K276" s="22">
        <f>IF(J276,(SUMPRODUCT(($A$2:$A$449=A276)*($J$2:$J$449&gt;J276))+1),"")</f>
        <v>3</v>
      </c>
      <c r="L276" s="21">
        <f t="shared" si="29"/>
      </c>
    </row>
    <row r="277" spans="1:12" s="4" customFormat="1" ht="10.5" customHeight="1">
      <c r="A277" s="12" t="s">
        <v>652</v>
      </c>
      <c r="B277" s="13" t="s">
        <v>13</v>
      </c>
      <c r="C277" s="14" t="s">
        <v>653</v>
      </c>
      <c r="D277" s="14" t="s">
        <v>129</v>
      </c>
      <c r="E277" s="14" t="s">
        <v>207</v>
      </c>
      <c r="F277" s="14" t="s">
        <v>654</v>
      </c>
      <c r="G277" s="13" t="s">
        <v>18</v>
      </c>
      <c r="H277" s="14" t="s">
        <v>654</v>
      </c>
      <c r="I277" s="23">
        <v>76.8</v>
      </c>
      <c r="J277" s="19">
        <f t="shared" si="25"/>
        <v>81.21333333333334</v>
      </c>
      <c r="K277" s="22">
        <f>IF(J277,(SUMPRODUCT(($A$2:$A$449=A277)*($J$2:$J$449&gt;J277))+1),"")</f>
        <v>1</v>
      </c>
      <c r="L277" s="21" t="str">
        <f t="shared" si="29"/>
        <v>拟进入体检环节</v>
      </c>
    </row>
    <row r="278" spans="1:12" s="4" customFormat="1" ht="10.5" customHeight="1">
      <c r="A278" s="12" t="s">
        <v>652</v>
      </c>
      <c r="B278" s="13" t="s">
        <v>13</v>
      </c>
      <c r="C278" s="14" t="s">
        <v>655</v>
      </c>
      <c r="D278" s="14" t="s">
        <v>66</v>
      </c>
      <c r="E278" s="14" t="s">
        <v>337</v>
      </c>
      <c r="F278" s="14" t="s">
        <v>402</v>
      </c>
      <c r="G278" s="13" t="s">
        <v>18</v>
      </c>
      <c r="H278" s="14" t="s">
        <v>402</v>
      </c>
      <c r="I278" s="23">
        <v>70</v>
      </c>
      <c r="J278" s="19">
        <f t="shared" si="25"/>
        <v>72.86666666666667</v>
      </c>
      <c r="K278" s="22">
        <f>IF(J278,(SUMPRODUCT(($A$2:$A$449=A278)*($J$2:$J$449&gt;J278))+1),"")</f>
        <v>2</v>
      </c>
      <c r="L278" s="21">
        <f t="shared" si="29"/>
      </c>
    </row>
    <row r="279" spans="1:12" s="4" customFormat="1" ht="10.5" customHeight="1">
      <c r="A279" s="12" t="s">
        <v>652</v>
      </c>
      <c r="B279" s="13" t="s">
        <v>13</v>
      </c>
      <c r="C279" s="14" t="s">
        <v>656</v>
      </c>
      <c r="D279" s="14" t="s">
        <v>115</v>
      </c>
      <c r="E279" s="14" t="s">
        <v>52</v>
      </c>
      <c r="F279" s="14" t="s">
        <v>227</v>
      </c>
      <c r="G279" s="13" t="s">
        <v>18</v>
      </c>
      <c r="H279" s="14" t="s">
        <v>227</v>
      </c>
      <c r="I279" s="25" t="s">
        <v>122</v>
      </c>
      <c r="J279" s="19"/>
      <c r="K279" s="12">
        <f>IF(J279,(SUMPRODUCT(($A$2:$A$449=A279)*($J$2:$J$449&gt;J279))+1),"")</f>
      </c>
      <c r="L279" s="21">
        <f t="shared" si="29"/>
      </c>
    </row>
    <row r="280" spans="1:12" s="4" customFormat="1" ht="10.5" customHeight="1">
      <c r="A280" s="12" t="s">
        <v>657</v>
      </c>
      <c r="B280" s="13" t="s">
        <v>82</v>
      </c>
      <c r="C280" s="14" t="s">
        <v>658</v>
      </c>
      <c r="D280" s="14" t="s">
        <v>134</v>
      </c>
      <c r="E280" s="14" t="s">
        <v>128</v>
      </c>
      <c r="F280" s="14" t="s">
        <v>556</v>
      </c>
      <c r="G280" s="13" t="s">
        <v>18</v>
      </c>
      <c r="H280" s="14" t="s">
        <v>556</v>
      </c>
      <c r="I280" s="23">
        <v>83.4</v>
      </c>
      <c r="J280" s="19">
        <f aca="true" t="shared" si="30" ref="J280:J311">IF(I280,((H280/1.2)*0.4+I280*0.6),"")</f>
        <v>78.84</v>
      </c>
      <c r="K280" s="20">
        <f>IF(J280,(SUMPRODUCT(($A$2:$A$449=A280)*($J$2:$J$449&gt;J280))+1),"")</f>
        <v>1</v>
      </c>
      <c r="L280" s="21" t="str">
        <f t="shared" si="29"/>
        <v>拟进入体检环节</v>
      </c>
    </row>
    <row r="281" spans="1:12" s="4" customFormat="1" ht="10.5" customHeight="1">
      <c r="A281" s="12" t="s">
        <v>657</v>
      </c>
      <c r="B281" s="13" t="s">
        <v>82</v>
      </c>
      <c r="C281" s="14" t="s">
        <v>659</v>
      </c>
      <c r="D281" s="14" t="s">
        <v>134</v>
      </c>
      <c r="E281" s="14" t="s">
        <v>66</v>
      </c>
      <c r="F281" s="14" t="s">
        <v>660</v>
      </c>
      <c r="G281" s="13" t="s">
        <v>18</v>
      </c>
      <c r="H281" s="14" t="s">
        <v>660</v>
      </c>
      <c r="I281" s="23">
        <v>82.8</v>
      </c>
      <c r="J281" s="19">
        <f t="shared" si="30"/>
        <v>77.28</v>
      </c>
      <c r="K281" s="22">
        <f>IF(J281,(SUMPRODUCT(($A$2:$A$449=A281)*($J$2:$J$449&gt;J281))+1),"")</f>
        <v>2</v>
      </c>
      <c r="L281" s="21">
        <f t="shared" si="29"/>
      </c>
    </row>
    <row r="282" spans="1:12" s="4" customFormat="1" ht="10.5" customHeight="1">
      <c r="A282" s="12" t="s">
        <v>657</v>
      </c>
      <c r="B282" s="13" t="s">
        <v>82</v>
      </c>
      <c r="C282" s="14" t="s">
        <v>661</v>
      </c>
      <c r="D282" s="14" t="s">
        <v>158</v>
      </c>
      <c r="E282" s="14" t="s">
        <v>115</v>
      </c>
      <c r="F282" s="14" t="s">
        <v>87</v>
      </c>
      <c r="G282" s="13" t="s">
        <v>18</v>
      </c>
      <c r="H282" s="14" t="s">
        <v>87</v>
      </c>
      <c r="I282" s="23">
        <v>80</v>
      </c>
      <c r="J282" s="19">
        <f t="shared" si="30"/>
        <v>76.16666666666667</v>
      </c>
      <c r="K282" s="22">
        <f>IF(J282,(SUMPRODUCT(($A$2:$A$449=A282)*($J$2:$J$449&gt;J282))+1),"")</f>
        <v>3</v>
      </c>
      <c r="L282" s="21">
        <f t="shared" si="29"/>
      </c>
    </row>
    <row r="283" spans="1:12" s="4" customFormat="1" ht="10.5" customHeight="1">
      <c r="A283" s="12" t="s">
        <v>662</v>
      </c>
      <c r="B283" s="13" t="s">
        <v>475</v>
      </c>
      <c r="C283" s="14" t="s">
        <v>663</v>
      </c>
      <c r="D283" s="14" t="s">
        <v>24</v>
      </c>
      <c r="E283" s="14" t="s">
        <v>72</v>
      </c>
      <c r="F283" s="14" t="s">
        <v>587</v>
      </c>
      <c r="G283" s="13" t="s">
        <v>18</v>
      </c>
      <c r="H283" s="14" t="s">
        <v>587</v>
      </c>
      <c r="I283" s="23">
        <v>85.8</v>
      </c>
      <c r="J283" s="19">
        <f t="shared" si="30"/>
        <v>83.71333333333334</v>
      </c>
      <c r="K283" s="20">
        <f>IF(J283,(SUMPRODUCT(($A$2:$A$449=A283)*($J$2:$J$449&gt;J283))+1),"")</f>
        <v>1</v>
      </c>
      <c r="L283" s="21" t="str">
        <f t="shared" si="29"/>
        <v>拟进入体检环节</v>
      </c>
    </row>
    <row r="284" spans="1:12" s="4" customFormat="1" ht="10.5" customHeight="1">
      <c r="A284" s="12" t="s">
        <v>662</v>
      </c>
      <c r="B284" s="13" t="s">
        <v>475</v>
      </c>
      <c r="C284" s="14" t="s">
        <v>664</v>
      </c>
      <c r="D284" s="14" t="s">
        <v>78</v>
      </c>
      <c r="E284" s="14" t="s">
        <v>88</v>
      </c>
      <c r="F284" s="14" t="s">
        <v>227</v>
      </c>
      <c r="G284" s="13" t="s">
        <v>18</v>
      </c>
      <c r="H284" s="14" t="s">
        <v>227</v>
      </c>
      <c r="I284" s="23">
        <v>68.2</v>
      </c>
      <c r="J284" s="19">
        <f t="shared" si="30"/>
        <v>72.72000000000001</v>
      </c>
      <c r="K284" s="22">
        <f>IF(J284,(SUMPRODUCT(($A$2:$A$449=A284)*($J$2:$J$449&gt;J284))+1),"")</f>
        <v>2</v>
      </c>
      <c r="L284" s="21">
        <f t="shared" si="29"/>
      </c>
    </row>
    <row r="285" spans="1:12" s="4" customFormat="1" ht="10.5" customHeight="1">
      <c r="A285" s="12" t="s">
        <v>662</v>
      </c>
      <c r="B285" s="13" t="s">
        <v>475</v>
      </c>
      <c r="C285" s="14" t="s">
        <v>665</v>
      </c>
      <c r="D285" s="14" t="s">
        <v>69</v>
      </c>
      <c r="E285" s="14" t="s">
        <v>183</v>
      </c>
      <c r="F285" s="14" t="s">
        <v>478</v>
      </c>
      <c r="G285" s="13" t="s">
        <v>18</v>
      </c>
      <c r="H285" s="14" t="s">
        <v>478</v>
      </c>
      <c r="I285" s="23">
        <v>63.4</v>
      </c>
      <c r="J285" s="19">
        <f t="shared" si="30"/>
        <v>68.44</v>
      </c>
      <c r="K285" s="22">
        <f>IF(J285,(SUMPRODUCT(($A$2:$A$449=A285)*($J$2:$J$449&gt;J285))+1),"")</f>
        <v>3</v>
      </c>
      <c r="L285" s="21">
        <f t="shared" si="29"/>
      </c>
    </row>
    <row r="286" spans="1:12" s="4" customFormat="1" ht="10.5" customHeight="1">
      <c r="A286" s="12" t="s">
        <v>666</v>
      </c>
      <c r="B286" s="13" t="s">
        <v>93</v>
      </c>
      <c r="C286" s="14" t="s">
        <v>667</v>
      </c>
      <c r="D286" s="14" t="s">
        <v>128</v>
      </c>
      <c r="E286" s="14" t="s">
        <v>115</v>
      </c>
      <c r="F286" s="14" t="s">
        <v>668</v>
      </c>
      <c r="G286" s="13" t="s">
        <v>18</v>
      </c>
      <c r="H286" s="14" t="s">
        <v>668</v>
      </c>
      <c r="I286" s="23">
        <v>81.6</v>
      </c>
      <c r="J286" s="19">
        <f t="shared" si="30"/>
        <v>78.92666666666666</v>
      </c>
      <c r="K286" s="22">
        <f>IF(J286,(SUMPRODUCT(($A$2:$A$449=A286)*($J$2:$J$449&gt;J286))+1),"")</f>
        <v>1</v>
      </c>
      <c r="L286" s="21" t="str">
        <f aca="true" t="shared" si="31" ref="L286:L292">IF(K286&lt;3,"拟进入体检环节","")</f>
        <v>拟进入体检环节</v>
      </c>
    </row>
    <row r="287" spans="1:12" s="4" customFormat="1" ht="10.5" customHeight="1">
      <c r="A287" s="12" t="s">
        <v>666</v>
      </c>
      <c r="B287" s="13" t="s">
        <v>93</v>
      </c>
      <c r="C287" s="14" t="s">
        <v>669</v>
      </c>
      <c r="D287" s="14" t="s">
        <v>24</v>
      </c>
      <c r="E287" s="14" t="s">
        <v>303</v>
      </c>
      <c r="F287" s="14" t="s">
        <v>670</v>
      </c>
      <c r="G287" s="13" t="s">
        <v>18</v>
      </c>
      <c r="H287" s="14" t="s">
        <v>670</v>
      </c>
      <c r="I287" s="23">
        <v>83.8</v>
      </c>
      <c r="J287" s="19">
        <f t="shared" si="30"/>
        <v>77.41333333333333</v>
      </c>
      <c r="K287" s="22">
        <f>IF(J287,(SUMPRODUCT(($A$2:$A$449=A287)*($J$2:$J$449&gt;J287))+1),"")</f>
        <v>2</v>
      </c>
      <c r="L287" s="21" t="str">
        <f t="shared" si="31"/>
        <v>拟进入体检环节</v>
      </c>
    </row>
    <row r="288" spans="1:12" s="4" customFormat="1" ht="10.5" customHeight="1">
      <c r="A288" s="12" t="s">
        <v>666</v>
      </c>
      <c r="B288" s="13" t="s">
        <v>93</v>
      </c>
      <c r="C288" s="14" t="s">
        <v>671</v>
      </c>
      <c r="D288" s="14" t="s">
        <v>46</v>
      </c>
      <c r="E288" s="14" t="s">
        <v>58</v>
      </c>
      <c r="F288" s="14" t="s">
        <v>635</v>
      </c>
      <c r="G288" s="13" t="s">
        <v>18</v>
      </c>
      <c r="H288" s="14" t="s">
        <v>635</v>
      </c>
      <c r="I288" s="23">
        <v>81.4</v>
      </c>
      <c r="J288" s="19">
        <f t="shared" si="30"/>
        <v>76.97333333333334</v>
      </c>
      <c r="K288" s="22">
        <f>IF(J288,(SUMPRODUCT(($A$2:$A$449=A288)*($J$2:$J$449&gt;J288))+1),"")</f>
        <v>3</v>
      </c>
      <c r="L288" s="21">
        <f t="shared" si="31"/>
      </c>
    </row>
    <row r="289" spans="1:12" s="4" customFormat="1" ht="10.5" customHeight="1">
      <c r="A289" s="12" t="s">
        <v>666</v>
      </c>
      <c r="B289" s="13" t="s">
        <v>93</v>
      </c>
      <c r="C289" s="14" t="s">
        <v>672</v>
      </c>
      <c r="D289" s="14" t="s">
        <v>176</v>
      </c>
      <c r="E289" s="14" t="s">
        <v>371</v>
      </c>
      <c r="F289" s="14" t="s">
        <v>363</v>
      </c>
      <c r="G289" s="13" t="s">
        <v>18</v>
      </c>
      <c r="H289" s="14" t="s">
        <v>363</v>
      </c>
      <c r="I289" s="23">
        <v>81</v>
      </c>
      <c r="J289" s="19">
        <f t="shared" si="30"/>
        <v>74.83333333333334</v>
      </c>
      <c r="K289" s="22">
        <f>IF(J289,(SUMPRODUCT(($A$2:$A$449=A289)*($J$2:$J$449&gt;J289))+1),"")</f>
        <v>4</v>
      </c>
      <c r="L289" s="21">
        <f t="shared" si="31"/>
      </c>
    </row>
    <row r="290" spans="1:12" s="4" customFormat="1" ht="10.5" customHeight="1">
      <c r="A290" s="12" t="s">
        <v>666</v>
      </c>
      <c r="B290" s="13" t="s">
        <v>93</v>
      </c>
      <c r="C290" s="14" t="s">
        <v>673</v>
      </c>
      <c r="D290" s="14" t="s">
        <v>145</v>
      </c>
      <c r="E290" s="14" t="s">
        <v>280</v>
      </c>
      <c r="F290" s="14" t="s">
        <v>674</v>
      </c>
      <c r="G290" s="13" t="s">
        <v>18</v>
      </c>
      <c r="H290" s="14" t="s">
        <v>674</v>
      </c>
      <c r="I290" s="23">
        <v>81.2</v>
      </c>
      <c r="J290" s="19">
        <f t="shared" si="30"/>
        <v>74.18666666666667</v>
      </c>
      <c r="K290" s="22">
        <f>IF(J290,(SUMPRODUCT(($A$2:$A$449=A290)*($J$2:$J$449&gt;J290))+1),"")</f>
        <v>5</v>
      </c>
      <c r="L290" s="21">
        <f t="shared" si="31"/>
      </c>
    </row>
    <row r="291" spans="1:12" s="4" customFormat="1" ht="10.5" customHeight="1">
      <c r="A291" s="12" t="s">
        <v>666</v>
      </c>
      <c r="B291" s="13" t="s">
        <v>93</v>
      </c>
      <c r="C291" s="14" t="s">
        <v>675</v>
      </c>
      <c r="D291" s="14" t="s">
        <v>145</v>
      </c>
      <c r="E291" s="14" t="s">
        <v>96</v>
      </c>
      <c r="F291" s="14" t="s">
        <v>676</v>
      </c>
      <c r="G291" s="13" t="s">
        <v>18</v>
      </c>
      <c r="H291" s="14" t="s">
        <v>676</v>
      </c>
      <c r="I291" s="23">
        <v>81.2</v>
      </c>
      <c r="J291" s="19">
        <f t="shared" si="30"/>
        <v>73.58666666666667</v>
      </c>
      <c r="K291" s="22">
        <f>IF(J291,(SUMPRODUCT(($A$2:$A$449=A291)*($J$2:$J$449&gt;J291))+1),"")</f>
        <v>6</v>
      </c>
      <c r="L291" s="21">
        <f t="shared" si="31"/>
      </c>
    </row>
    <row r="292" spans="1:12" s="4" customFormat="1" ht="10.5" customHeight="1">
      <c r="A292" s="12" t="s">
        <v>666</v>
      </c>
      <c r="B292" s="13" t="s">
        <v>93</v>
      </c>
      <c r="C292" s="14" t="s">
        <v>677</v>
      </c>
      <c r="D292" s="14" t="s">
        <v>170</v>
      </c>
      <c r="E292" s="14" t="s">
        <v>427</v>
      </c>
      <c r="F292" s="14" t="s">
        <v>676</v>
      </c>
      <c r="G292" s="13" t="s">
        <v>18</v>
      </c>
      <c r="H292" s="14" t="s">
        <v>676</v>
      </c>
      <c r="I292" s="23">
        <v>80.4</v>
      </c>
      <c r="J292" s="19">
        <f t="shared" si="30"/>
        <v>73.10666666666667</v>
      </c>
      <c r="K292" s="22">
        <f>IF(J292,(SUMPRODUCT(($A$2:$A$449=A292)*($J$2:$J$449&gt;J292))+1),"")</f>
        <v>7</v>
      </c>
      <c r="L292" s="21">
        <f t="shared" si="31"/>
      </c>
    </row>
    <row r="293" spans="1:12" s="4" customFormat="1" ht="10.5" customHeight="1">
      <c r="A293" s="12" t="s">
        <v>678</v>
      </c>
      <c r="B293" s="13" t="s">
        <v>93</v>
      </c>
      <c r="C293" s="14" t="s">
        <v>679</v>
      </c>
      <c r="D293" s="14" t="s">
        <v>136</v>
      </c>
      <c r="E293" s="14" t="s">
        <v>371</v>
      </c>
      <c r="F293" s="14" t="s">
        <v>680</v>
      </c>
      <c r="G293" s="13" t="s">
        <v>18</v>
      </c>
      <c r="H293" s="14" t="s">
        <v>680</v>
      </c>
      <c r="I293" s="23">
        <v>87.8</v>
      </c>
      <c r="J293" s="19">
        <f t="shared" si="30"/>
        <v>80.98</v>
      </c>
      <c r="K293" s="22">
        <f>IF(J293,(SUMPRODUCT(($A$2:$A$449=A293)*($J$2:$J$449&gt;J293))+1),"")</f>
        <v>1</v>
      </c>
      <c r="L293" s="21" t="str">
        <f aca="true" t="shared" si="32" ref="L293:L309">IF(K293&lt;2,"拟进入体检环节","")</f>
        <v>拟进入体检环节</v>
      </c>
    </row>
    <row r="294" spans="1:12" s="4" customFormat="1" ht="10.5" customHeight="1">
      <c r="A294" s="12" t="s">
        <v>678</v>
      </c>
      <c r="B294" s="13" t="s">
        <v>93</v>
      </c>
      <c r="C294" s="14" t="s">
        <v>681</v>
      </c>
      <c r="D294" s="14" t="s">
        <v>141</v>
      </c>
      <c r="E294" s="14" t="s">
        <v>371</v>
      </c>
      <c r="F294" s="14" t="s">
        <v>682</v>
      </c>
      <c r="G294" s="13" t="s">
        <v>18</v>
      </c>
      <c r="H294" s="14" t="s">
        <v>682</v>
      </c>
      <c r="I294" s="23">
        <v>85</v>
      </c>
      <c r="J294" s="19">
        <f t="shared" si="30"/>
        <v>78.43333333333334</v>
      </c>
      <c r="K294" s="22">
        <f>IF(J294,(SUMPRODUCT(($A$2:$A$449=A294)*($J$2:$J$449&gt;J294))+1),"")</f>
        <v>2</v>
      </c>
      <c r="L294" s="21">
        <f t="shared" si="32"/>
      </c>
    </row>
    <row r="295" spans="1:12" s="4" customFormat="1" ht="10.5" customHeight="1">
      <c r="A295" s="12" t="s">
        <v>678</v>
      </c>
      <c r="B295" s="13" t="s">
        <v>93</v>
      </c>
      <c r="C295" s="14" t="s">
        <v>683</v>
      </c>
      <c r="D295" s="14" t="s">
        <v>58</v>
      </c>
      <c r="E295" s="14" t="s">
        <v>15</v>
      </c>
      <c r="F295" s="14" t="s">
        <v>680</v>
      </c>
      <c r="G295" s="13" t="s">
        <v>18</v>
      </c>
      <c r="H295" s="14" t="s">
        <v>680</v>
      </c>
      <c r="I295" s="23">
        <v>81.6</v>
      </c>
      <c r="J295" s="19">
        <f t="shared" si="30"/>
        <v>77.26</v>
      </c>
      <c r="K295" s="22">
        <f>IF(J295,(SUMPRODUCT(($A$2:$A$449=A295)*($J$2:$J$449&gt;J295))+1),"")</f>
        <v>3</v>
      </c>
      <c r="L295" s="21">
        <f t="shared" si="32"/>
      </c>
    </row>
    <row r="296" spans="1:12" s="4" customFormat="1" ht="10.5" customHeight="1">
      <c r="A296" s="12" t="s">
        <v>684</v>
      </c>
      <c r="B296" s="13" t="s">
        <v>106</v>
      </c>
      <c r="C296" s="14" t="s">
        <v>685</v>
      </c>
      <c r="D296" s="14" t="s">
        <v>42</v>
      </c>
      <c r="E296" s="14" t="s">
        <v>207</v>
      </c>
      <c r="F296" s="14" t="s">
        <v>345</v>
      </c>
      <c r="G296" s="13" t="s">
        <v>18</v>
      </c>
      <c r="H296" s="14" t="s">
        <v>345</v>
      </c>
      <c r="I296" s="23">
        <v>83.8</v>
      </c>
      <c r="J296" s="19">
        <f t="shared" si="30"/>
        <v>82.74666666666667</v>
      </c>
      <c r="K296" s="22">
        <f>IF(J296,(SUMPRODUCT(($A$2:$A$449=A296)*($J$2:$J$449&gt;J296))+1),"")</f>
        <v>1</v>
      </c>
      <c r="L296" s="21" t="str">
        <f t="shared" si="32"/>
        <v>拟进入体检环节</v>
      </c>
    </row>
    <row r="297" spans="1:12" s="4" customFormat="1" ht="10.5" customHeight="1">
      <c r="A297" s="12" t="s">
        <v>684</v>
      </c>
      <c r="B297" s="13" t="s">
        <v>106</v>
      </c>
      <c r="C297" s="14" t="s">
        <v>686</v>
      </c>
      <c r="D297" s="14" t="s">
        <v>114</v>
      </c>
      <c r="E297" s="14" t="s">
        <v>16</v>
      </c>
      <c r="F297" s="14" t="s">
        <v>687</v>
      </c>
      <c r="G297" s="13" t="s">
        <v>18</v>
      </c>
      <c r="H297" s="14" t="s">
        <v>687</v>
      </c>
      <c r="I297" s="23">
        <v>82.8</v>
      </c>
      <c r="J297" s="19">
        <f t="shared" si="30"/>
        <v>78.31333333333333</v>
      </c>
      <c r="K297" s="22">
        <f>IF(J297,(SUMPRODUCT(($A$2:$A$449=A297)*($J$2:$J$449&gt;J297))+1),"")</f>
        <v>2</v>
      </c>
      <c r="L297" s="21">
        <f t="shared" si="32"/>
      </c>
    </row>
    <row r="298" spans="1:12" s="4" customFormat="1" ht="10.5" customHeight="1">
      <c r="A298" s="12" t="s">
        <v>684</v>
      </c>
      <c r="B298" s="13" t="s">
        <v>106</v>
      </c>
      <c r="C298" s="14" t="s">
        <v>688</v>
      </c>
      <c r="D298" s="14" t="s">
        <v>141</v>
      </c>
      <c r="E298" s="14" t="s">
        <v>88</v>
      </c>
      <c r="F298" s="14" t="s">
        <v>209</v>
      </c>
      <c r="G298" s="13" t="s">
        <v>18</v>
      </c>
      <c r="H298" s="14" t="s">
        <v>209</v>
      </c>
      <c r="I298" s="23">
        <v>63.4</v>
      </c>
      <c r="J298" s="19">
        <f t="shared" si="30"/>
        <v>69.37333333333333</v>
      </c>
      <c r="K298" s="22">
        <f>IF(J298,(SUMPRODUCT(($A$2:$A$449=A298)*($J$2:$J$449&gt;J298))+1),"")</f>
        <v>3</v>
      </c>
      <c r="L298" s="21">
        <f t="shared" si="32"/>
      </c>
    </row>
    <row r="299" spans="1:12" s="4" customFormat="1" ht="10.5" customHeight="1">
      <c r="A299" s="12" t="s">
        <v>689</v>
      </c>
      <c r="B299" s="13" t="s">
        <v>49</v>
      </c>
      <c r="C299" s="14" t="s">
        <v>690</v>
      </c>
      <c r="D299" s="14" t="s">
        <v>63</v>
      </c>
      <c r="E299" s="14" t="s">
        <v>337</v>
      </c>
      <c r="F299" s="14" t="s">
        <v>136</v>
      </c>
      <c r="G299" s="13" t="s">
        <v>18</v>
      </c>
      <c r="H299" s="14" t="s">
        <v>136</v>
      </c>
      <c r="I299" s="23">
        <v>83.6</v>
      </c>
      <c r="J299" s="19">
        <f t="shared" si="30"/>
        <v>81.16</v>
      </c>
      <c r="K299" s="20">
        <f>IF(J299,(SUMPRODUCT(($A$2:$A$449=A299)*($J$2:$J$449&gt;J299))+1),"")</f>
        <v>1</v>
      </c>
      <c r="L299" s="21" t="str">
        <f t="shared" si="32"/>
        <v>拟进入体检环节</v>
      </c>
    </row>
    <row r="300" spans="1:12" s="4" customFormat="1" ht="10.5" customHeight="1">
      <c r="A300" s="12" t="s">
        <v>689</v>
      </c>
      <c r="B300" s="13" t="s">
        <v>49</v>
      </c>
      <c r="C300" s="14" t="s">
        <v>691</v>
      </c>
      <c r="D300" s="14" t="s">
        <v>65</v>
      </c>
      <c r="E300" s="14" t="s">
        <v>129</v>
      </c>
      <c r="F300" s="14" t="s">
        <v>692</v>
      </c>
      <c r="G300" s="13" t="s">
        <v>18</v>
      </c>
      <c r="H300" s="14" t="s">
        <v>692</v>
      </c>
      <c r="I300" s="23">
        <v>83</v>
      </c>
      <c r="J300" s="19">
        <f t="shared" si="30"/>
        <v>80.83333333333333</v>
      </c>
      <c r="K300" s="22">
        <f>IF(J300,(SUMPRODUCT(($A$2:$A$449=A300)*($J$2:$J$449&gt;J300))+1),"")</f>
        <v>2</v>
      </c>
      <c r="L300" s="21">
        <f t="shared" si="32"/>
      </c>
    </row>
    <row r="301" spans="1:12" s="4" customFormat="1" ht="10.5" customHeight="1">
      <c r="A301" s="12" t="s">
        <v>689</v>
      </c>
      <c r="B301" s="13" t="s">
        <v>49</v>
      </c>
      <c r="C301" s="14" t="s">
        <v>693</v>
      </c>
      <c r="D301" s="14" t="s">
        <v>15</v>
      </c>
      <c r="E301" s="14" t="s">
        <v>337</v>
      </c>
      <c r="F301" s="14" t="s">
        <v>341</v>
      </c>
      <c r="G301" s="13" t="s">
        <v>18</v>
      </c>
      <c r="H301" s="14" t="s">
        <v>341</v>
      </c>
      <c r="I301" s="23">
        <v>81.6</v>
      </c>
      <c r="J301" s="19">
        <f t="shared" si="30"/>
        <v>79.76</v>
      </c>
      <c r="K301" s="22">
        <f>IF(J301,(SUMPRODUCT(($A$2:$A$449=A301)*($J$2:$J$449&gt;J301))+1),"")</f>
        <v>3</v>
      </c>
      <c r="L301" s="21">
        <f t="shared" si="32"/>
      </c>
    </row>
    <row r="302" spans="1:12" s="4" customFormat="1" ht="10.5" customHeight="1">
      <c r="A302" s="12" t="s">
        <v>694</v>
      </c>
      <c r="B302" s="13" t="s">
        <v>49</v>
      </c>
      <c r="C302" s="14" t="s">
        <v>695</v>
      </c>
      <c r="D302" s="14" t="s">
        <v>142</v>
      </c>
      <c r="E302" s="14" t="s">
        <v>84</v>
      </c>
      <c r="F302" s="14" t="s">
        <v>696</v>
      </c>
      <c r="G302" s="13" t="s">
        <v>18</v>
      </c>
      <c r="H302" s="14" t="s">
        <v>696</v>
      </c>
      <c r="I302" s="23">
        <v>89.2</v>
      </c>
      <c r="J302" s="19">
        <f t="shared" si="30"/>
        <v>87.05333333333334</v>
      </c>
      <c r="K302" s="20">
        <f>IF(J302,(SUMPRODUCT(($A$2:$A$449=A302)*($J$2:$J$449&gt;J302))+1),"")</f>
        <v>1</v>
      </c>
      <c r="L302" s="21" t="str">
        <f t="shared" si="32"/>
        <v>拟进入体检环节</v>
      </c>
    </row>
    <row r="303" spans="1:12" s="4" customFormat="1" ht="10.5" customHeight="1">
      <c r="A303" s="12" t="s">
        <v>694</v>
      </c>
      <c r="B303" s="13" t="s">
        <v>49</v>
      </c>
      <c r="C303" s="14" t="s">
        <v>697</v>
      </c>
      <c r="D303" s="14" t="s">
        <v>215</v>
      </c>
      <c r="E303" s="14" t="s">
        <v>52</v>
      </c>
      <c r="F303" s="14" t="s">
        <v>539</v>
      </c>
      <c r="G303" s="13" t="s">
        <v>18</v>
      </c>
      <c r="H303" s="14" t="s">
        <v>539</v>
      </c>
      <c r="I303" s="23">
        <v>87.4</v>
      </c>
      <c r="J303" s="19">
        <f t="shared" si="30"/>
        <v>85.24000000000001</v>
      </c>
      <c r="K303" s="22">
        <f>IF(J303,(SUMPRODUCT(($A$2:$A$449=A303)*($J$2:$J$449&gt;J303))+1),"")</f>
        <v>2</v>
      </c>
      <c r="L303" s="21">
        <f t="shared" si="32"/>
      </c>
    </row>
    <row r="304" spans="1:12" s="4" customFormat="1" ht="10.5" customHeight="1">
      <c r="A304" s="12" t="s">
        <v>694</v>
      </c>
      <c r="B304" s="13" t="s">
        <v>49</v>
      </c>
      <c r="C304" s="14" t="s">
        <v>698</v>
      </c>
      <c r="D304" s="14" t="s">
        <v>79</v>
      </c>
      <c r="E304" s="14" t="s">
        <v>221</v>
      </c>
      <c r="F304" s="14" t="s">
        <v>571</v>
      </c>
      <c r="G304" s="13" t="s">
        <v>18</v>
      </c>
      <c r="H304" s="14" t="s">
        <v>571</v>
      </c>
      <c r="I304" s="23">
        <v>85.9</v>
      </c>
      <c r="J304" s="19">
        <f t="shared" si="30"/>
        <v>83.84</v>
      </c>
      <c r="K304" s="22">
        <f>IF(J304,(SUMPRODUCT(($A$2:$A$449=A304)*($J$2:$J$449&gt;J304))+1),"")</f>
        <v>3</v>
      </c>
      <c r="L304" s="21">
        <f t="shared" si="32"/>
      </c>
    </row>
    <row r="305" spans="1:12" s="4" customFormat="1" ht="10.5" customHeight="1">
      <c r="A305" s="12" t="s">
        <v>699</v>
      </c>
      <c r="B305" s="13" t="s">
        <v>27</v>
      </c>
      <c r="C305" s="14" t="s">
        <v>700</v>
      </c>
      <c r="D305" s="14" t="s">
        <v>274</v>
      </c>
      <c r="E305" s="14" t="s">
        <v>69</v>
      </c>
      <c r="F305" s="14" t="s">
        <v>151</v>
      </c>
      <c r="G305" s="13" t="s">
        <v>18</v>
      </c>
      <c r="H305" s="14" t="s">
        <v>151</v>
      </c>
      <c r="I305" s="18">
        <v>84.6</v>
      </c>
      <c r="J305" s="19">
        <f t="shared" si="30"/>
        <v>79.86</v>
      </c>
      <c r="K305" s="20">
        <f>IF(J305,(SUMPRODUCT(($A$2:$A$449=A305)*($J$2:$J$449&gt;J305))+1),"")</f>
        <v>1</v>
      </c>
      <c r="L305" s="21" t="str">
        <f t="shared" si="32"/>
        <v>拟进入体检环节</v>
      </c>
    </row>
    <row r="306" spans="1:12" s="4" customFormat="1" ht="10.5" customHeight="1">
      <c r="A306" s="12" t="s">
        <v>699</v>
      </c>
      <c r="B306" s="13" t="s">
        <v>27</v>
      </c>
      <c r="C306" s="14" t="s">
        <v>701</v>
      </c>
      <c r="D306" s="14" t="s">
        <v>201</v>
      </c>
      <c r="E306" s="14" t="s">
        <v>702</v>
      </c>
      <c r="F306" s="14" t="s">
        <v>203</v>
      </c>
      <c r="G306" s="13" t="s">
        <v>18</v>
      </c>
      <c r="H306" s="14" t="s">
        <v>203</v>
      </c>
      <c r="I306" s="18">
        <v>68.2</v>
      </c>
      <c r="J306" s="19">
        <f t="shared" si="30"/>
        <v>61.25333333333334</v>
      </c>
      <c r="K306" s="22">
        <f>IF(J306,(SUMPRODUCT(($A$2:$A$449=A306)*($J$2:$J$449&gt;J306))+1),"")</f>
        <v>2</v>
      </c>
      <c r="L306" s="21">
        <f t="shared" si="32"/>
      </c>
    </row>
    <row r="307" spans="1:12" s="6" customFormat="1" ht="10.5" customHeight="1">
      <c r="A307" s="12" t="s">
        <v>703</v>
      </c>
      <c r="B307" s="13" t="s">
        <v>27</v>
      </c>
      <c r="C307" s="14" t="s">
        <v>704</v>
      </c>
      <c r="D307" s="14" t="s">
        <v>65</v>
      </c>
      <c r="E307" s="14" t="s">
        <v>337</v>
      </c>
      <c r="F307" s="14" t="s">
        <v>705</v>
      </c>
      <c r="G307" s="13" t="s">
        <v>18</v>
      </c>
      <c r="H307" s="14" t="s">
        <v>705</v>
      </c>
      <c r="I307" s="18">
        <v>84.8</v>
      </c>
      <c r="J307" s="19">
        <f t="shared" si="30"/>
        <v>81.01333333333334</v>
      </c>
      <c r="K307" s="20">
        <f>IF(J307,(SUMPRODUCT(($A$2:$A$449=A307)*($J$2:$J$449&gt;J307))+1),"")</f>
        <v>1</v>
      </c>
      <c r="L307" s="21" t="str">
        <f t="shared" si="32"/>
        <v>拟进入体检环节</v>
      </c>
    </row>
    <row r="308" spans="1:12" s="4" customFormat="1" ht="10.5" customHeight="1">
      <c r="A308" s="12" t="s">
        <v>703</v>
      </c>
      <c r="B308" s="13" t="s">
        <v>27</v>
      </c>
      <c r="C308" s="14" t="s">
        <v>706</v>
      </c>
      <c r="D308" s="14" t="s">
        <v>102</v>
      </c>
      <c r="E308" s="14" t="s">
        <v>72</v>
      </c>
      <c r="F308" s="14" t="s">
        <v>707</v>
      </c>
      <c r="G308" s="13" t="s">
        <v>18</v>
      </c>
      <c r="H308" s="14" t="s">
        <v>707</v>
      </c>
      <c r="I308" s="18">
        <v>85.6</v>
      </c>
      <c r="J308" s="19">
        <f t="shared" si="30"/>
        <v>80.32666666666665</v>
      </c>
      <c r="K308" s="22">
        <f>IF(J308,(SUMPRODUCT(($A$2:$A$449=A308)*($J$2:$J$449&gt;J308))+1),"")</f>
        <v>2</v>
      </c>
      <c r="L308" s="21">
        <f t="shared" si="32"/>
      </c>
    </row>
    <row r="309" spans="1:12" s="4" customFormat="1" ht="10.5" customHeight="1">
      <c r="A309" s="26" t="s">
        <v>703</v>
      </c>
      <c r="B309" s="26" t="s">
        <v>27</v>
      </c>
      <c r="C309" s="15" t="s">
        <v>708</v>
      </c>
      <c r="D309" s="29" t="s">
        <v>141</v>
      </c>
      <c r="E309" s="29" t="s">
        <v>79</v>
      </c>
      <c r="F309" s="29" t="s">
        <v>692</v>
      </c>
      <c r="G309" s="12" t="s">
        <v>18</v>
      </c>
      <c r="H309" s="29" t="s">
        <v>692</v>
      </c>
      <c r="I309" s="18">
        <v>78.6</v>
      </c>
      <c r="J309" s="19">
        <f t="shared" si="30"/>
        <v>78.19333333333333</v>
      </c>
      <c r="K309" s="20">
        <f>IF(J309,(SUMPRODUCT(($A$2:$A$449=A309)*($J$2:$J$449&gt;J309))+1),"")</f>
        <v>3</v>
      </c>
      <c r="L309" s="21">
        <f t="shared" si="32"/>
      </c>
    </row>
    <row r="310" spans="1:12" s="4" customFormat="1" ht="10.5" customHeight="1">
      <c r="A310" s="12" t="s">
        <v>709</v>
      </c>
      <c r="B310" s="13" t="s">
        <v>285</v>
      </c>
      <c r="C310" s="14" t="s">
        <v>710</v>
      </c>
      <c r="D310" s="14" t="s">
        <v>69</v>
      </c>
      <c r="E310" s="14" t="s">
        <v>711</v>
      </c>
      <c r="F310" s="14" t="s">
        <v>650</v>
      </c>
      <c r="G310" s="13" t="s">
        <v>18</v>
      </c>
      <c r="H310" s="14" t="s">
        <v>650</v>
      </c>
      <c r="I310" s="23">
        <v>85.6</v>
      </c>
      <c r="J310" s="19">
        <f t="shared" si="30"/>
        <v>83.75999999999999</v>
      </c>
      <c r="K310" s="20">
        <f>IF(J310,(SUMPRODUCT(($A$2:$A$449=A310)*($J$2:$J$449&gt;J310))+1),"")</f>
        <v>1</v>
      </c>
      <c r="L310" s="21" t="str">
        <f aca="true" t="shared" si="33" ref="L310:L315">IF(K310&lt;3,"拟进入体检环节","")</f>
        <v>拟进入体检环节</v>
      </c>
    </row>
    <row r="311" spans="1:12" s="4" customFormat="1" ht="10.5" customHeight="1">
      <c r="A311" s="12" t="s">
        <v>709</v>
      </c>
      <c r="B311" s="13" t="s">
        <v>285</v>
      </c>
      <c r="C311" s="14" t="s">
        <v>712</v>
      </c>
      <c r="D311" s="14" t="s">
        <v>91</v>
      </c>
      <c r="E311" s="14" t="s">
        <v>226</v>
      </c>
      <c r="F311" s="14" t="s">
        <v>696</v>
      </c>
      <c r="G311" s="13" t="s">
        <v>18</v>
      </c>
      <c r="H311" s="14" t="s">
        <v>696</v>
      </c>
      <c r="I311" s="23">
        <v>82.4</v>
      </c>
      <c r="J311" s="19">
        <f t="shared" si="30"/>
        <v>82.97333333333333</v>
      </c>
      <c r="K311" s="22">
        <f>IF(J311,(SUMPRODUCT(($A$2:$A$449=A311)*($J$2:$J$449&gt;J311))+1),"")</f>
        <v>2</v>
      </c>
      <c r="L311" s="21" t="str">
        <f t="shared" si="33"/>
        <v>拟进入体检环节</v>
      </c>
    </row>
    <row r="312" spans="1:12" s="4" customFormat="1" ht="10.5" customHeight="1">
      <c r="A312" s="12" t="s">
        <v>709</v>
      </c>
      <c r="B312" s="13" t="s">
        <v>285</v>
      </c>
      <c r="C312" s="14" t="s">
        <v>713</v>
      </c>
      <c r="D312" s="14" t="s">
        <v>15</v>
      </c>
      <c r="E312" s="14" t="s">
        <v>209</v>
      </c>
      <c r="F312" s="14" t="s">
        <v>714</v>
      </c>
      <c r="G312" s="13" t="s">
        <v>18</v>
      </c>
      <c r="H312" s="14" t="s">
        <v>714</v>
      </c>
      <c r="I312" s="23">
        <v>82.4</v>
      </c>
      <c r="J312" s="19">
        <f aca="true" t="shared" si="34" ref="J312:J343">IF(I312,((H312/1.2)*0.4+I312*0.6),"")</f>
        <v>79.64000000000001</v>
      </c>
      <c r="K312" s="22">
        <f>IF(J312,(SUMPRODUCT(($A$2:$A$449=A312)*($J$2:$J$449&gt;J312))+1),"")</f>
        <v>3</v>
      </c>
      <c r="L312" s="21">
        <f t="shared" si="33"/>
      </c>
    </row>
    <row r="313" spans="1:12" s="4" customFormat="1" ht="10.5" customHeight="1">
      <c r="A313" s="12" t="s">
        <v>709</v>
      </c>
      <c r="B313" s="13" t="s">
        <v>285</v>
      </c>
      <c r="C313" s="14" t="s">
        <v>715</v>
      </c>
      <c r="D313" s="14" t="s">
        <v>124</v>
      </c>
      <c r="E313" s="14" t="s">
        <v>79</v>
      </c>
      <c r="F313" s="14" t="s">
        <v>138</v>
      </c>
      <c r="G313" s="13" t="s">
        <v>18</v>
      </c>
      <c r="H313" s="14" t="s">
        <v>138</v>
      </c>
      <c r="I313" s="23">
        <v>80.2</v>
      </c>
      <c r="J313" s="19">
        <f t="shared" si="34"/>
        <v>78.28666666666666</v>
      </c>
      <c r="K313" s="22">
        <f>IF(J313,(SUMPRODUCT(($A$2:$A$449=A313)*($J$2:$J$449&gt;J313))+1),"")</f>
        <v>4</v>
      </c>
      <c r="L313" s="21">
        <f t="shared" si="33"/>
      </c>
    </row>
    <row r="314" spans="1:12" s="4" customFormat="1" ht="10.5" customHeight="1">
      <c r="A314" s="12" t="s">
        <v>709</v>
      </c>
      <c r="B314" s="13" t="s">
        <v>285</v>
      </c>
      <c r="C314" s="14" t="s">
        <v>716</v>
      </c>
      <c r="D314" s="14" t="s">
        <v>159</v>
      </c>
      <c r="E314" s="14" t="s">
        <v>310</v>
      </c>
      <c r="F314" s="14" t="s">
        <v>650</v>
      </c>
      <c r="G314" s="13" t="s">
        <v>18</v>
      </c>
      <c r="H314" s="14" t="s">
        <v>650</v>
      </c>
      <c r="I314" s="23">
        <v>75.8</v>
      </c>
      <c r="J314" s="19">
        <f t="shared" si="34"/>
        <v>77.88</v>
      </c>
      <c r="K314" s="22">
        <f>IF(J314,(SUMPRODUCT(($A$2:$A$449=A314)*($J$2:$J$449&gt;J314))+1),"")</f>
        <v>5</v>
      </c>
      <c r="L314" s="21">
        <f t="shared" si="33"/>
      </c>
    </row>
    <row r="315" spans="1:12" s="4" customFormat="1" ht="10.5" customHeight="1">
      <c r="A315" s="12" t="s">
        <v>709</v>
      </c>
      <c r="B315" s="13" t="s">
        <v>285</v>
      </c>
      <c r="C315" s="14" t="s">
        <v>717</v>
      </c>
      <c r="D315" s="14" t="s">
        <v>141</v>
      </c>
      <c r="E315" s="14" t="s">
        <v>183</v>
      </c>
      <c r="F315" s="14" t="s">
        <v>430</v>
      </c>
      <c r="G315" s="13" t="s">
        <v>18</v>
      </c>
      <c r="H315" s="14" t="s">
        <v>430</v>
      </c>
      <c r="I315" s="23">
        <v>79</v>
      </c>
      <c r="J315" s="19">
        <f t="shared" si="34"/>
        <v>77.13333333333334</v>
      </c>
      <c r="K315" s="22">
        <f>IF(J315,(SUMPRODUCT(($A$2:$A$449=A315)*($J$2:$J$449&gt;J315))+1),"")</f>
        <v>6</v>
      </c>
      <c r="L315" s="21">
        <f t="shared" si="33"/>
      </c>
    </row>
    <row r="316" spans="1:12" s="4" customFormat="1" ht="10.5" customHeight="1">
      <c r="A316" s="12" t="s">
        <v>718</v>
      </c>
      <c r="B316" s="13" t="s">
        <v>285</v>
      </c>
      <c r="C316" s="14" t="s">
        <v>719</v>
      </c>
      <c r="D316" s="14" t="s">
        <v>215</v>
      </c>
      <c r="E316" s="14" t="s">
        <v>221</v>
      </c>
      <c r="F316" s="14" t="s">
        <v>353</v>
      </c>
      <c r="G316" s="13" t="s">
        <v>18</v>
      </c>
      <c r="H316" s="14" t="s">
        <v>353</v>
      </c>
      <c r="I316" s="23">
        <v>83.6</v>
      </c>
      <c r="J316" s="19">
        <f t="shared" si="34"/>
        <v>82.25999999999999</v>
      </c>
      <c r="K316" s="20">
        <f>IF(J316,(SUMPRODUCT(($A$2:$A$449=A316)*($J$2:$J$449&gt;J316))+1),"")</f>
        <v>1</v>
      </c>
      <c r="L316" s="21" t="str">
        <f aca="true" t="shared" si="35" ref="L316:L324">IF(K316&lt;2,"拟进入体检环节","")</f>
        <v>拟进入体检环节</v>
      </c>
    </row>
    <row r="317" spans="1:12" s="4" customFormat="1" ht="10.5" customHeight="1">
      <c r="A317" s="12" t="s">
        <v>718</v>
      </c>
      <c r="B317" s="13" t="s">
        <v>285</v>
      </c>
      <c r="C317" s="14" t="s">
        <v>720</v>
      </c>
      <c r="D317" s="14" t="s">
        <v>63</v>
      </c>
      <c r="E317" s="14" t="s">
        <v>75</v>
      </c>
      <c r="F317" s="14" t="s">
        <v>571</v>
      </c>
      <c r="G317" s="13" t="s">
        <v>18</v>
      </c>
      <c r="H317" s="14" t="s">
        <v>571</v>
      </c>
      <c r="I317" s="23">
        <v>81.8</v>
      </c>
      <c r="J317" s="19">
        <f t="shared" si="34"/>
        <v>81.38</v>
      </c>
      <c r="K317" s="22">
        <f>IF(J317,(SUMPRODUCT(($A$2:$A$449=A317)*($J$2:$J$449&gt;J317))+1),"")</f>
        <v>2</v>
      </c>
      <c r="L317" s="21">
        <f t="shared" si="35"/>
      </c>
    </row>
    <row r="318" spans="1:12" s="4" customFormat="1" ht="10.5" customHeight="1">
      <c r="A318" s="12" t="s">
        <v>718</v>
      </c>
      <c r="B318" s="13" t="s">
        <v>285</v>
      </c>
      <c r="C318" s="14" t="s">
        <v>721</v>
      </c>
      <c r="D318" s="14" t="s">
        <v>39</v>
      </c>
      <c r="E318" s="14" t="s">
        <v>317</v>
      </c>
      <c r="F318" s="14" t="s">
        <v>221</v>
      </c>
      <c r="G318" s="13" t="s">
        <v>18</v>
      </c>
      <c r="H318" s="14" t="s">
        <v>221</v>
      </c>
      <c r="I318" s="23">
        <v>81.6</v>
      </c>
      <c r="J318" s="19">
        <f t="shared" si="34"/>
        <v>81.12666666666667</v>
      </c>
      <c r="K318" s="22">
        <f>IF(J318,(SUMPRODUCT(($A$2:$A$449=A318)*($J$2:$J$449&gt;J318))+1),"")</f>
        <v>3</v>
      </c>
      <c r="L318" s="21">
        <f t="shared" si="35"/>
      </c>
    </row>
    <row r="319" spans="1:12" s="4" customFormat="1" ht="10.5" customHeight="1">
      <c r="A319" s="12" t="s">
        <v>722</v>
      </c>
      <c r="B319" s="13" t="s">
        <v>61</v>
      </c>
      <c r="C319" s="14" t="s">
        <v>723</v>
      </c>
      <c r="D319" s="14" t="s">
        <v>63</v>
      </c>
      <c r="E319" s="14" t="s">
        <v>52</v>
      </c>
      <c r="F319" s="14" t="s">
        <v>331</v>
      </c>
      <c r="G319" s="13" t="s">
        <v>18</v>
      </c>
      <c r="H319" s="14" t="s">
        <v>331</v>
      </c>
      <c r="I319" s="18">
        <v>81.8</v>
      </c>
      <c r="J319" s="19">
        <f t="shared" si="34"/>
        <v>80.68</v>
      </c>
      <c r="K319" s="20">
        <f>IF(J319,(SUMPRODUCT(($A$2:$A$449=A319)*($J$2:$J$449&gt;J319))+1),"")</f>
        <v>1</v>
      </c>
      <c r="L319" s="21" t="str">
        <f t="shared" si="35"/>
        <v>拟进入体检环节</v>
      </c>
    </row>
    <row r="320" spans="1:12" s="4" customFormat="1" ht="10.5" customHeight="1">
      <c r="A320" s="12" t="s">
        <v>722</v>
      </c>
      <c r="B320" s="13" t="s">
        <v>61</v>
      </c>
      <c r="C320" s="14" t="s">
        <v>724</v>
      </c>
      <c r="D320" s="14" t="s">
        <v>51</v>
      </c>
      <c r="E320" s="14" t="s">
        <v>69</v>
      </c>
      <c r="F320" s="14" t="s">
        <v>138</v>
      </c>
      <c r="G320" s="13" t="s">
        <v>18</v>
      </c>
      <c r="H320" s="14" t="s">
        <v>138</v>
      </c>
      <c r="I320" s="18">
        <v>80</v>
      </c>
      <c r="J320" s="19">
        <f t="shared" si="34"/>
        <v>78.16666666666667</v>
      </c>
      <c r="K320" s="22">
        <f>IF(J320,(SUMPRODUCT(($A$2:$A$449=A320)*($J$2:$J$449&gt;J320))+1),"")</f>
        <v>2</v>
      </c>
      <c r="L320" s="21">
        <f t="shared" si="35"/>
      </c>
    </row>
    <row r="321" spans="1:12" s="4" customFormat="1" ht="10.5" customHeight="1">
      <c r="A321" s="12" t="s">
        <v>722</v>
      </c>
      <c r="B321" s="13" t="s">
        <v>61</v>
      </c>
      <c r="C321" s="14" t="s">
        <v>725</v>
      </c>
      <c r="D321" s="14" t="s">
        <v>158</v>
      </c>
      <c r="E321" s="14" t="s">
        <v>21</v>
      </c>
      <c r="F321" s="14" t="s">
        <v>447</v>
      </c>
      <c r="G321" s="13" t="s">
        <v>18</v>
      </c>
      <c r="H321" s="14" t="s">
        <v>447</v>
      </c>
      <c r="I321" s="18">
        <v>80.6</v>
      </c>
      <c r="J321" s="19">
        <f t="shared" si="34"/>
        <v>76.42666666666666</v>
      </c>
      <c r="K321" s="22">
        <f>IF(J321,(SUMPRODUCT(($A$2:$A$449=A321)*($J$2:$J$449&gt;J321))+1),"")</f>
        <v>3</v>
      </c>
      <c r="L321" s="21">
        <f t="shared" si="35"/>
      </c>
    </row>
    <row r="322" spans="1:12" s="4" customFormat="1" ht="10.5" customHeight="1">
      <c r="A322" s="12" t="s">
        <v>726</v>
      </c>
      <c r="B322" s="13" t="s">
        <v>61</v>
      </c>
      <c r="C322" s="14" t="s">
        <v>727</v>
      </c>
      <c r="D322" s="14" t="s">
        <v>66</v>
      </c>
      <c r="E322" s="14" t="s">
        <v>349</v>
      </c>
      <c r="F322" s="14" t="s">
        <v>73</v>
      </c>
      <c r="G322" s="13" t="s">
        <v>18</v>
      </c>
      <c r="H322" s="14" t="s">
        <v>73</v>
      </c>
      <c r="I322" s="18">
        <v>84</v>
      </c>
      <c r="J322" s="19">
        <f t="shared" si="34"/>
        <v>82.76666666666667</v>
      </c>
      <c r="K322" s="20">
        <f>IF(J322,(SUMPRODUCT(($A$2:$A$449=A322)*($J$2:$J$449&gt;J322))+1),"")</f>
        <v>1</v>
      </c>
      <c r="L322" s="21" t="str">
        <f t="shared" si="35"/>
        <v>拟进入体检环节</v>
      </c>
    </row>
    <row r="323" spans="1:12" s="4" customFormat="1" ht="10.5" customHeight="1">
      <c r="A323" s="12" t="s">
        <v>726</v>
      </c>
      <c r="B323" s="13" t="s">
        <v>61</v>
      </c>
      <c r="C323" s="14" t="s">
        <v>728</v>
      </c>
      <c r="D323" s="14" t="s">
        <v>136</v>
      </c>
      <c r="E323" s="14" t="s">
        <v>108</v>
      </c>
      <c r="F323" s="14" t="s">
        <v>729</v>
      </c>
      <c r="G323" s="13" t="s">
        <v>18</v>
      </c>
      <c r="H323" s="14" t="s">
        <v>729</v>
      </c>
      <c r="I323" s="18">
        <v>81.8</v>
      </c>
      <c r="J323" s="19">
        <f t="shared" si="34"/>
        <v>82.68</v>
      </c>
      <c r="K323" s="22">
        <f>IF(J323,(SUMPRODUCT(($A$2:$A$449=A323)*($J$2:$J$449&gt;J323))+1),"")</f>
        <v>2</v>
      </c>
      <c r="L323" s="21">
        <f t="shared" si="35"/>
      </c>
    </row>
    <row r="324" spans="1:12" s="4" customFormat="1" ht="10.5" customHeight="1">
      <c r="A324" s="12" t="s">
        <v>726</v>
      </c>
      <c r="B324" s="13" t="s">
        <v>61</v>
      </c>
      <c r="C324" s="14" t="s">
        <v>730</v>
      </c>
      <c r="D324" s="14" t="s">
        <v>51</v>
      </c>
      <c r="E324" s="14" t="s">
        <v>317</v>
      </c>
      <c r="F324" s="14" t="s">
        <v>73</v>
      </c>
      <c r="G324" s="13" t="s">
        <v>18</v>
      </c>
      <c r="H324" s="14" t="s">
        <v>73</v>
      </c>
      <c r="I324" s="18">
        <v>83.2</v>
      </c>
      <c r="J324" s="19">
        <f t="shared" si="34"/>
        <v>82.28666666666666</v>
      </c>
      <c r="K324" s="22">
        <f>IF(J324,(SUMPRODUCT(($A$2:$A$449=A324)*($J$2:$J$449&gt;J324))+1),"")</f>
        <v>3</v>
      </c>
      <c r="L324" s="21">
        <f t="shared" si="35"/>
      </c>
    </row>
    <row r="325" spans="1:12" s="4" customFormat="1" ht="10.5" customHeight="1">
      <c r="A325" s="12" t="s">
        <v>731</v>
      </c>
      <c r="B325" s="13" t="s">
        <v>147</v>
      </c>
      <c r="C325" s="14" t="s">
        <v>732</v>
      </c>
      <c r="D325" s="14" t="s">
        <v>128</v>
      </c>
      <c r="E325" s="14" t="s">
        <v>84</v>
      </c>
      <c r="F325" s="14" t="s">
        <v>229</v>
      </c>
      <c r="G325" s="13" t="s">
        <v>18</v>
      </c>
      <c r="H325" s="14" t="s">
        <v>229</v>
      </c>
      <c r="I325" s="23">
        <v>82.4</v>
      </c>
      <c r="J325" s="19">
        <f t="shared" si="34"/>
        <v>82.10666666666668</v>
      </c>
      <c r="K325" s="22">
        <f>IF(J325,(SUMPRODUCT(($A$2:$A$449=A325)*($J$2:$J$449&gt;J325))+1),"")</f>
        <v>1</v>
      </c>
      <c r="L325" s="21" t="str">
        <f aca="true" t="shared" si="36" ref="L325:L335">IF(K325&lt;3,"拟进入体检环节","")</f>
        <v>拟进入体检环节</v>
      </c>
    </row>
    <row r="326" spans="1:12" s="4" customFormat="1" ht="10.5" customHeight="1">
      <c r="A326" s="12" t="s">
        <v>731</v>
      </c>
      <c r="B326" s="13" t="s">
        <v>147</v>
      </c>
      <c r="C326" s="14" t="s">
        <v>733</v>
      </c>
      <c r="D326" s="14" t="s">
        <v>21</v>
      </c>
      <c r="E326" s="14" t="s">
        <v>16</v>
      </c>
      <c r="F326" s="14" t="s">
        <v>405</v>
      </c>
      <c r="G326" s="13" t="s">
        <v>18</v>
      </c>
      <c r="H326" s="14" t="s">
        <v>405</v>
      </c>
      <c r="I326" s="23">
        <v>81.4</v>
      </c>
      <c r="J326" s="19">
        <f t="shared" si="34"/>
        <v>79.27333333333334</v>
      </c>
      <c r="K326" s="22">
        <f>IF(J326,(SUMPRODUCT(($A$2:$A$449=A326)*($J$2:$J$449&gt;J326))+1),"")</f>
        <v>2</v>
      </c>
      <c r="L326" s="21" t="str">
        <f t="shared" si="36"/>
        <v>拟进入体检环节</v>
      </c>
    </row>
    <row r="327" spans="1:12" s="4" customFormat="1" ht="10.5" customHeight="1">
      <c r="A327" s="12" t="s">
        <v>731</v>
      </c>
      <c r="B327" s="13" t="s">
        <v>147</v>
      </c>
      <c r="C327" s="14" t="s">
        <v>734</v>
      </c>
      <c r="D327" s="14" t="s">
        <v>197</v>
      </c>
      <c r="E327" s="14" t="s">
        <v>337</v>
      </c>
      <c r="F327" s="14" t="s">
        <v>22</v>
      </c>
      <c r="G327" s="13" t="s">
        <v>18</v>
      </c>
      <c r="H327" s="14" t="s">
        <v>22</v>
      </c>
      <c r="I327" s="23">
        <v>78.4</v>
      </c>
      <c r="J327" s="19">
        <f t="shared" si="34"/>
        <v>75.57333333333332</v>
      </c>
      <c r="K327" s="22">
        <f>IF(J327,(SUMPRODUCT(($A$2:$A$449=A327)*($J$2:$J$449&gt;J327))+1),"")</f>
        <v>3</v>
      </c>
      <c r="L327" s="21">
        <f t="shared" si="36"/>
      </c>
    </row>
    <row r="328" spans="1:12" s="4" customFormat="1" ht="10.5" customHeight="1">
      <c r="A328" s="12" t="s">
        <v>731</v>
      </c>
      <c r="B328" s="13" t="s">
        <v>147</v>
      </c>
      <c r="C328" s="14" t="s">
        <v>735</v>
      </c>
      <c r="D328" s="14" t="s">
        <v>114</v>
      </c>
      <c r="E328" s="14" t="s">
        <v>16</v>
      </c>
      <c r="F328" s="14" t="s">
        <v>687</v>
      </c>
      <c r="G328" s="13" t="s">
        <v>18</v>
      </c>
      <c r="H328" s="14" t="s">
        <v>687</v>
      </c>
      <c r="I328" s="23">
        <v>75.2</v>
      </c>
      <c r="J328" s="19">
        <f t="shared" si="34"/>
        <v>73.75333333333333</v>
      </c>
      <c r="K328" s="22">
        <f>IF(J328,(SUMPRODUCT(($A$2:$A$449=A328)*($J$2:$J$449&gt;J328))+1),"")</f>
        <v>4</v>
      </c>
      <c r="L328" s="21">
        <f t="shared" si="36"/>
      </c>
    </row>
    <row r="329" spans="1:12" s="4" customFormat="1" ht="10.5" customHeight="1">
      <c r="A329" s="12" t="s">
        <v>731</v>
      </c>
      <c r="B329" s="13" t="s">
        <v>147</v>
      </c>
      <c r="C329" s="14" t="s">
        <v>736</v>
      </c>
      <c r="D329" s="14" t="s">
        <v>99</v>
      </c>
      <c r="E329" s="14" t="s">
        <v>115</v>
      </c>
      <c r="F329" s="14" t="s">
        <v>371</v>
      </c>
      <c r="G329" s="13" t="s">
        <v>18</v>
      </c>
      <c r="H329" s="14" t="s">
        <v>371</v>
      </c>
      <c r="I329" s="23">
        <v>72.6</v>
      </c>
      <c r="J329" s="19">
        <f t="shared" si="34"/>
        <v>70.06</v>
      </c>
      <c r="K329" s="22">
        <f>IF(J329,(SUMPRODUCT(($A$2:$A$449=A329)*($J$2:$J$449&gt;J329))+1),"")</f>
        <v>5</v>
      </c>
      <c r="L329" s="21">
        <f t="shared" si="36"/>
      </c>
    </row>
    <row r="330" spans="1:12" s="4" customFormat="1" ht="10.5" customHeight="1">
      <c r="A330" s="12" t="s">
        <v>737</v>
      </c>
      <c r="B330" s="13" t="s">
        <v>13</v>
      </c>
      <c r="C330" s="14" t="s">
        <v>738</v>
      </c>
      <c r="D330" s="14" t="s">
        <v>79</v>
      </c>
      <c r="E330" s="14" t="s">
        <v>16</v>
      </c>
      <c r="F330" s="14" t="s">
        <v>245</v>
      </c>
      <c r="G330" s="13" t="s">
        <v>18</v>
      </c>
      <c r="H330" s="14" t="s">
        <v>245</v>
      </c>
      <c r="I330" s="23">
        <v>70.8</v>
      </c>
      <c r="J330" s="19">
        <f t="shared" si="34"/>
        <v>74.18</v>
      </c>
      <c r="K330" s="20">
        <f>IF(J330,(SUMPRODUCT(($A$2:$A$449=A330)*($J$2:$J$449&gt;J330))+1),"")</f>
        <v>1</v>
      </c>
      <c r="L330" s="21" t="str">
        <f t="shared" si="36"/>
        <v>拟进入体检环节</v>
      </c>
    </row>
    <row r="331" spans="1:12" s="4" customFormat="1" ht="10.5" customHeight="1">
      <c r="A331" s="12" t="s">
        <v>737</v>
      </c>
      <c r="B331" s="13" t="s">
        <v>13</v>
      </c>
      <c r="C331" s="14" t="s">
        <v>739</v>
      </c>
      <c r="D331" s="14" t="s">
        <v>65</v>
      </c>
      <c r="E331" s="14" t="s">
        <v>153</v>
      </c>
      <c r="F331" s="14" t="s">
        <v>687</v>
      </c>
      <c r="G331" s="13" t="s">
        <v>18</v>
      </c>
      <c r="H331" s="14" t="s">
        <v>687</v>
      </c>
      <c r="I331" s="23">
        <v>75.2</v>
      </c>
      <c r="J331" s="19">
        <f t="shared" si="34"/>
        <v>73.75333333333333</v>
      </c>
      <c r="K331" s="22">
        <f>IF(J331,(SUMPRODUCT(($A$2:$A$449=A331)*($J$2:$J$449&gt;J331))+1),"")</f>
        <v>2</v>
      </c>
      <c r="L331" s="21" t="str">
        <f t="shared" si="36"/>
        <v>拟进入体检环节</v>
      </c>
    </row>
    <row r="332" spans="1:12" s="4" customFormat="1" ht="10.5" customHeight="1">
      <c r="A332" s="12" t="s">
        <v>737</v>
      </c>
      <c r="B332" s="13" t="s">
        <v>13</v>
      </c>
      <c r="C332" s="14" t="s">
        <v>740</v>
      </c>
      <c r="D332" s="14" t="s">
        <v>124</v>
      </c>
      <c r="E332" s="14" t="s">
        <v>248</v>
      </c>
      <c r="F332" s="14" t="s">
        <v>51</v>
      </c>
      <c r="G332" s="13" t="s">
        <v>18</v>
      </c>
      <c r="H332" s="14" t="s">
        <v>51</v>
      </c>
      <c r="I332" s="23">
        <v>67.6</v>
      </c>
      <c r="J332" s="19">
        <f t="shared" si="34"/>
        <v>70.22666666666666</v>
      </c>
      <c r="K332" s="22">
        <f>IF(J332,(SUMPRODUCT(($A$2:$A$449=A332)*($J$2:$J$449&gt;J332))+1),"")</f>
        <v>3</v>
      </c>
      <c r="L332" s="21">
        <f t="shared" si="36"/>
      </c>
    </row>
    <row r="333" spans="1:12" s="4" customFormat="1" ht="10.5" customHeight="1">
      <c r="A333" s="12" t="s">
        <v>737</v>
      </c>
      <c r="B333" s="13" t="s">
        <v>13</v>
      </c>
      <c r="C333" s="14" t="s">
        <v>741</v>
      </c>
      <c r="D333" s="14" t="s">
        <v>197</v>
      </c>
      <c r="E333" s="14" t="s">
        <v>21</v>
      </c>
      <c r="F333" s="14" t="s">
        <v>360</v>
      </c>
      <c r="G333" s="13" t="s">
        <v>18</v>
      </c>
      <c r="H333" s="14" t="s">
        <v>360</v>
      </c>
      <c r="I333" s="23">
        <v>71.8</v>
      </c>
      <c r="J333" s="19">
        <f t="shared" si="34"/>
        <v>69.81333333333333</v>
      </c>
      <c r="K333" s="22">
        <f>IF(J333,(SUMPRODUCT(($A$2:$A$449=A333)*($J$2:$J$449&gt;J333))+1),"")</f>
        <v>4</v>
      </c>
      <c r="L333" s="21">
        <f t="shared" si="36"/>
      </c>
    </row>
    <row r="334" spans="1:12" s="4" customFormat="1" ht="10.5" customHeight="1">
      <c r="A334" s="12" t="s">
        <v>737</v>
      </c>
      <c r="B334" s="13" t="s">
        <v>13</v>
      </c>
      <c r="C334" s="14" t="s">
        <v>742</v>
      </c>
      <c r="D334" s="14" t="s">
        <v>99</v>
      </c>
      <c r="E334" s="14" t="s">
        <v>183</v>
      </c>
      <c r="F334" s="14" t="s">
        <v>274</v>
      </c>
      <c r="G334" s="13" t="s">
        <v>18</v>
      </c>
      <c r="H334" s="14" t="s">
        <v>274</v>
      </c>
      <c r="I334" s="23">
        <v>71</v>
      </c>
      <c r="J334" s="19">
        <f t="shared" si="34"/>
        <v>69.6</v>
      </c>
      <c r="K334" s="22">
        <f>IF(J334,(SUMPRODUCT(($A$2:$A$449=A334)*($J$2:$J$449&gt;J334))+1),"")</f>
        <v>5</v>
      </c>
      <c r="L334" s="21">
        <f t="shared" si="36"/>
      </c>
    </row>
    <row r="335" spans="1:12" s="4" customFormat="1" ht="10.5" customHeight="1">
      <c r="A335" s="12" t="s">
        <v>737</v>
      </c>
      <c r="B335" s="13" t="s">
        <v>13</v>
      </c>
      <c r="C335" s="14" t="s">
        <v>743</v>
      </c>
      <c r="D335" s="14" t="s">
        <v>176</v>
      </c>
      <c r="E335" s="14" t="s">
        <v>39</v>
      </c>
      <c r="F335" s="14" t="s">
        <v>184</v>
      </c>
      <c r="G335" s="13" t="s">
        <v>18</v>
      </c>
      <c r="H335" s="14" t="s">
        <v>184</v>
      </c>
      <c r="I335" s="23">
        <v>68.2</v>
      </c>
      <c r="J335" s="19">
        <f t="shared" si="34"/>
        <v>68.75333333333334</v>
      </c>
      <c r="K335" s="22">
        <f>IF(J335,(SUMPRODUCT(($A$2:$A$449=A335)*($J$2:$J$449&gt;J335))+1),"")</f>
        <v>6</v>
      </c>
      <c r="L335" s="21">
        <f t="shared" si="36"/>
      </c>
    </row>
    <row r="336" spans="1:12" s="4" customFormat="1" ht="10.5" customHeight="1">
      <c r="A336" s="12" t="s">
        <v>744</v>
      </c>
      <c r="B336" s="13" t="s">
        <v>13</v>
      </c>
      <c r="C336" s="14" t="s">
        <v>745</v>
      </c>
      <c r="D336" s="14" t="s">
        <v>115</v>
      </c>
      <c r="E336" s="14" t="s">
        <v>55</v>
      </c>
      <c r="F336" s="14" t="s">
        <v>76</v>
      </c>
      <c r="G336" s="13" t="s">
        <v>18</v>
      </c>
      <c r="H336" s="14" t="s">
        <v>76</v>
      </c>
      <c r="I336" s="23">
        <v>84.6</v>
      </c>
      <c r="J336" s="19">
        <f t="shared" si="34"/>
        <v>82.66</v>
      </c>
      <c r="K336" s="20">
        <f>IF(J336,(SUMPRODUCT(($A$2:$A$449=A336)*($J$2:$J$449&gt;J336))+1),"")</f>
        <v>1</v>
      </c>
      <c r="L336" s="21" t="str">
        <f>IF(K336&lt;2,"拟进入体检环节","")</f>
        <v>拟进入体检环节</v>
      </c>
    </row>
    <row r="337" spans="1:12" s="4" customFormat="1" ht="10.5" customHeight="1">
      <c r="A337" s="12" t="s">
        <v>744</v>
      </c>
      <c r="B337" s="13" t="s">
        <v>13</v>
      </c>
      <c r="C337" s="14" t="s">
        <v>746</v>
      </c>
      <c r="D337" s="14" t="s">
        <v>51</v>
      </c>
      <c r="E337" s="14" t="s">
        <v>72</v>
      </c>
      <c r="F337" s="14" t="s">
        <v>56</v>
      </c>
      <c r="G337" s="13" t="s">
        <v>18</v>
      </c>
      <c r="H337" s="14" t="s">
        <v>56</v>
      </c>
      <c r="I337" s="23">
        <v>81.6</v>
      </c>
      <c r="J337" s="19">
        <f t="shared" si="34"/>
        <v>80.72666666666666</v>
      </c>
      <c r="K337" s="22">
        <f>IF(J337,(SUMPRODUCT(($A$2:$A$449=A337)*($J$2:$J$449&gt;J337))+1),"")</f>
        <v>2</v>
      </c>
      <c r="L337" s="21">
        <f>IF(K337&lt;2,"拟进入体检环节","")</f>
      </c>
    </row>
    <row r="338" spans="1:12" s="4" customFormat="1" ht="10.5" customHeight="1">
      <c r="A338" s="12" t="s">
        <v>747</v>
      </c>
      <c r="B338" s="13" t="s">
        <v>82</v>
      </c>
      <c r="C338" s="14" t="s">
        <v>748</v>
      </c>
      <c r="D338" s="14" t="s">
        <v>69</v>
      </c>
      <c r="E338" s="14" t="s">
        <v>142</v>
      </c>
      <c r="F338" s="14" t="s">
        <v>76</v>
      </c>
      <c r="G338" s="13" t="s">
        <v>18</v>
      </c>
      <c r="H338" s="14" t="s">
        <v>76</v>
      </c>
      <c r="I338" s="23">
        <v>81.6</v>
      </c>
      <c r="J338" s="19">
        <f t="shared" si="34"/>
        <v>80.86</v>
      </c>
      <c r="K338" s="20">
        <f>IF(J338,(SUMPRODUCT(($A$2:$A$449=A338)*($J$2:$J$449&gt;J338))+1),"")</f>
        <v>1</v>
      </c>
      <c r="L338" s="21" t="str">
        <f aca="true" t="shared" si="37" ref="L338:L355">IF(K338&lt;3,"拟进入体检环节","")</f>
        <v>拟进入体检环节</v>
      </c>
    </row>
    <row r="339" spans="1:12" s="4" customFormat="1" ht="10.5" customHeight="1">
      <c r="A339" s="12" t="s">
        <v>747</v>
      </c>
      <c r="B339" s="13" t="s">
        <v>82</v>
      </c>
      <c r="C339" s="14" t="s">
        <v>749</v>
      </c>
      <c r="D339" s="14" t="s">
        <v>427</v>
      </c>
      <c r="E339" s="14" t="s">
        <v>153</v>
      </c>
      <c r="F339" s="14" t="s">
        <v>87</v>
      </c>
      <c r="G339" s="13" t="s">
        <v>18</v>
      </c>
      <c r="H339" s="14" t="s">
        <v>87</v>
      </c>
      <c r="I339" s="23">
        <v>84.4</v>
      </c>
      <c r="J339" s="19">
        <f t="shared" si="34"/>
        <v>78.80666666666667</v>
      </c>
      <c r="K339" s="22">
        <f>IF(J339,(SUMPRODUCT(($A$2:$A$449=A339)*($J$2:$J$449&gt;J339))+1),"")</f>
        <v>2</v>
      </c>
      <c r="L339" s="21" t="str">
        <f t="shared" si="37"/>
        <v>拟进入体检环节</v>
      </c>
    </row>
    <row r="340" spans="1:12" s="4" customFormat="1" ht="10.5" customHeight="1">
      <c r="A340" s="12" t="s">
        <v>747</v>
      </c>
      <c r="B340" s="13" t="s">
        <v>82</v>
      </c>
      <c r="C340" s="14" t="s">
        <v>750</v>
      </c>
      <c r="D340" s="14" t="s">
        <v>159</v>
      </c>
      <c r="E340" s="14" t="s">
        <v>51</v>
      </c>
      <c r="F340" s="14" t="s">
        <v>556</v>
      </c>
      <c r="G340" s="13" t="s">
        <v>18</v>
      </c>
      <c r="H340" s="14" t="s">
        <v>556</v>
      </c>
      <c r="I340" s="23">
        <v>81.6</v>
      </c>
      <c r="J340" s="19">
        <f t="shared" si="34"/>
        <v>77.76</v>
      </c>
      <c r="K340" s="22">
        <f>IF(J340,(SUMPRODUCT(($A$2:$A$449=A340)*($J$2:$J$449&gt;J340))+1),"")</f>
        <v>3</v>
      </c>
      <c r="L340" s="21">
        <f t="shared" si="37"/>
      </c>
    </row>
    <row r="341" spans="1:12" s="4" customFormat="1" ht="10.5" customHeight="1">
      <c r="A341" s="12" t="s">
        <v>747</v>
      </c>
      <c r="B341" s="13" t="s">
        <v>82</v>
      </c>
      <c r="C341" s="14" t="s">
        <v>751</v>
      </c>
      <c r="D341" s="14" t="s">
        <v>38</v>
      </c>
      <c r="E341" s="14" t="s">
        <v>15</v>
      </c>
      <c r="F341" s="14" t="s">
        <v>410</v>
      </c>
      <c r="G341" s="13" t="s">
        <v>18</v>
      </c>
      <c r="H341" s="14" t="s">
        <v>410</v>
      </c>
      <c r="I341" s="23">
        <v>84</v>
      </c>
      <c r="J341" s="19">
        <f t="shared" si="34"/>
        <v>77.03333333333333</v>
      </c>
      <c r="K341" s="22">
        <f>IF(J341,(SUMPRODUCT(($A$2:$A$449=A341)*($J$2:$J$449&gt;J341))+1),"")</f>
        <v>4</v>
      </c>
      <c r="L341" s="21">
        <f t="shared" si="37"/>
      </c>
    </row>
    <row r="342" spans="1:12" s="4" customFormat="1" ht="10.5" customHeight="1">
      <c r="A342" s="12" t="s">
        <v>747</v>
      </c>
      <c r="B342" s="13" t="s">
        <v>82</v>
      </c>
      <c r="C342" s="14" t="s">
        <v>752</v>
      </c>
      <c r="D342" s="14" t="s">
        <v>87</v>
      </c>
      <c r="E342" s="14" t="s">
        <v>184</v>
      </c>
      <c r="F342" s="14" t="s">
        <v>378</v>
      </c>
      <c r="G342" s="13" t="s">
        <v>18</v>
      </c>
      <c r="H342" s="14" t="s">
        <v>378</v>
      </c>
      <c r="I342" s="23">
        <v>79.4</v>
      </c>
      <c r="J342" s="19">
        <f t="shared" si="34"/>
        <v>75.60666666666667</v>
      </c>
      <c r="K342" s="22">
        <f>IF(J342,(SUMPRODUCT(($A$2:$A$449=A342)*($J$2:$J$449&gt;J342))+1),"")</f>
        <v>5</v>
      </c>
      <c r="L342" s="21">
        <f t="shared" si="37"/>
      </c>
    </row>
    <row r="343" spans="1:12" s="4" customFormat="1" ht="10.5" customHeight="1">
      <c r="A343" s="12" t="s">
        <v>747</v>
      </c>
      <c r="B343" s="13" t="s">
        <v>82</v>
      </c>
      <c r="C343" s="14" t="s">
        <v>753</v>
      </c>
      <c r="D343" s="14" t="s">
        <v>176</v>
      </c>
      <c r="E343" s="14" t="s">
        <v>51</v>
      </c>
      <c r="F343" s="14" t="s">
        <v>635</v>
      </c>
      <c r="G343" s="13" t="s">
        <v>18</v>
      </c>
      <c r="H343" s="14" t="s">
        <v>635</v>
      </c>
      <c r="I343" s="23">
        <v>74</v>
      </c>
      <c r="J343" s="19">
        <f t="shared" si="34"/>
        <v>72.53333333333333</v>
      </c>
      <c r="K343" s="22">
        <f>IF(J343,(SUMPRODUCT(($A$2:$A$449=A343)*($J$2:$J$449&gt;J343))+1),"")</f>
        <v>6</v>
      </c>
      <c r="L343" s="21">
        <f t="shared" si="37"/>
      </c>
    </row>
    <row r="344" spans="1:12" s="4" customFormat="1" ht="10.5" customHeight="1">
      <c r="A344" s="12" t="s">
        <v>754</v>
      </c>
      <c r="B344" s="13" t="s">
        <v>36</v>
      </c>
      <c r="C344" s="14" t="s">
        <v>755</v>
      </c>
      <c r="D344" s="14" t="s">
        <v>274</v>
      </c>
      <c r="E344" s="14" t="s">
        <v>15</v>
      </c>
      <c r="F344" s="14" t="s">
        <v>756</v>
      </c>
      <c r="G344" s="13" t="s">
        <v>18</v>
      </c>
      <c r="H344" s="14" t="s">
        <v>756</v>
      </c>
      <c r="I344" s="23">
        <v>87</v>
      </c>
      <c r="J344" s="19">
        <f aca="true" t="shared" si="38" ref="J344:J375">IF(I344,((H344/1.2)*0.4+I344*0.6),"")</f>
        <v>80.1</v>
      </c>
      <c r="K344" s="22">
        <f>IF(J344,(SUMPRODUCT(($A$2:$A$449=A344)*($J$2:$J$449&gt;J344))+1),"")</f>
        <v>1</v>
      </c>
      <c r="L344" s="21" t="str">
        <f t="shared" si="37"/>
        <v>拟进入体检环节</v>
      </c>
    </row>
    <row r="345" spans="1:12" s="4" customFormat="1" ht="10.5" customHeight="1">
      <c r="A345" s="12" t="s">
        <v>754</v>
      </c>
      <c r="B345" s="13" t="s">
        <v>36</v>
      </c>
      <c r="C345" s="14" t="s">
        <v>757</v>
      </c>
      <c r="D345" s="14" t="s">
        <v>184</v>
      </c>
      <c r="E345" s="14" t="s">
        <v>58</v>
      </c>
      <c r="F345" s="14" t="s">
        <v>67</v>
      </c>
      <c r="G345" s="13" t="s">
        <v>18</v>
      </c>
      <c r="H345" s="14" t="s">
        <v>67</v>
      </c>
      <c r="I345" s="23">
        <v>77.8</v>
      </c>
      <c r="J345" s="19">
        <f t="shared" si="38"/>
        <v>74.61333333333333</v>
      </c>
      <c r="K345" s="22">
        <f>IF(J345,(SUMPRODUCT(($A$2:$A$449=A345)*($J$2:$J$449&gt;J345))+1),"")</f>
        <v>2</v>
      </c>
      <c r="L345" s="21" t="str">
        <f t="shared" si="37"/>
        <v>拟进入体检环节</v>
      </c>
    </row>
    <row r="346" spans="1:12" s="4" customFormat="1" ht="10.5" customHeight="1">
      <c r="A346" s="12" t="s">
        <v>754</v>
      </c>
      <c r="B346" s="13" t="s">
        <v>36</v>
      </c>
      <c r="C346" s="14" t="s">
        <v>758</v>
      </c>
      <c r="D346" s="14" t="s">
        <v>141</v>
      </c>
      <c r="E346" s="14" t="s">
        <v>153</v>
      </c>
      <c r="F346" s="14" t="s">
        <v>759</v>
      </c>
      <c r="G346" s="13" t="s">
        <v>18</v>
      </c>
      <c r="H346" s="14" t="s">
        <v>759</v>
      </c>
      <c r="I346" s="23">
        <v>75.1</v>
      </c>
      <c r="J346" s="19">
        <f t="shared" si="38"/>
        <v>74.49333333333333</v>
      </c>
      <c r="K346" s="22">
        <f>IF(J346,(SUMPRODUCT(($A$2:$A$449=A346)*($J$2:$J$449&gt;J346))+1),"")</f>
        <v>3</v>
      </c>
      <c r="L346" s="21">
        <f t="shared" si="37"/>
      </c>
    </row>
    <row r="347" spans="1:12" s="4" customFormat="1" ht="10.5" customHeight="1">
      <c r="A347" s="12" t="s">
        <v>754</v>
      </c>
      <c r="B347" s="13" t="s">
        <v>36</v>
      </c>
      <c r="C347" s="14" t="s">
        <v>760</v>
      </c>
      <c r="D347" s="14" t="s">
        <v>158</v>
      </c>
      <c r="E347" s="14" t="s">
        <v>184</v>
      </c>
      <c r="F347" s="14" t="s">
        <v>42</v>
      </c>
      <c r="G347" s="13" t="s">
        <v>18</v>
      </c>
      <c r="H347" s="14" t="s">
        <v>42</v>
      </c>
      <c r="I347" s="23">
        <v>73.9</v>
      </c>
      <c r="J347" s="19">
        <f t="shared" si="38"/>
        <v>71.50666666666667</v>
      </c>
      <c r="K347" s="22">
        <f>IF(J347,(SUMPRODUCT(($A$2:$A$449=A347)*($J$2:$J$449&gt;J347))+1),"")</f>
        <v>4</v>
      </c>
      <c r="L347" s="21">
        <f t="shared" si="37"/>
      </c>
    </row>
    <row r="348" spans="1:12" s="4" customFormat="1" ht="10.5" customHeight="1">
      <c r="A348" s="12" t="s">
        <v>754</v>
      </c>
      <c r="B348" s="13" t="s">
        <v>36</v>
      </c>
      <c r="C348" s="14" t="s">
        <v>761</v>
      </c>
      <c r="D348" s="14" t="s">
        <v>124</v>
      </c>
      <c r="E348" s="14" t="s">
        <v>63</v>
      </c>
      <c r="F348" s="14" t="s">
        <v>447</v>
      </c>
      <c r="G348" s="13" t="s">
        <v>18</v>
      </c>
      <c r="H348" s="14" t="s">
        <v>447</v>
      </c>
      <c r="I348" s="23">
        <v>66.2</v>
      </c>
      <c r="J348" s="19">
        <f t="shared" si="38"/>
        <v>67.78666666666666</v>
      </c>
      <c r="K348" s="22">
        <f>IF(J348,(SUMPRODUCT(($A$2:$A$449=A348)*($J$2:$J$449&gt;J348))+1),"")</f>
        <v>5</v>
      </c>
      <c r="L348" s="21">
        <f t="shared" si="37"/>
      </c>
    </row>
    <row r="349" spans="1:12" s="4" customFormat="1" ht="10.5" customHeight="1">
      <c r="A349" s="12" t="s">
        <v>754</v>
      </c>
      <c r="B349" s="13" t="s">
        <v>36</v>
      </c>
      <c r="C349" s="14" t="s">
        <v>762</v>
      </c>
      <c r="D349" s="14" t="s">
        <v>65</v>
      </c>
      <c r="E349" s="14" t="s">
        <v>66</v>
      </c>
      <c r="F349" s="14" t="s">
        <v>67</v>
      </c>
      <c r="G349" s="13" t="s">
        <v>18</v>
      </c>
      <c r="H349" s="14" t="s">
        <v>67</v>
      </c>
      <c r="I349" s="23">
        <v>45.6</v>
      </c>
      <c r="J349" s="19">
        <f t="shared" si="38"/>
        <v>55.29333333333334</v>
      </c>
      <c r="K349" s="22">
        <f>IF(J349,(SUMPRODUCT(($A$2:$A$449=A349)*($J$2:$J$449&gt;J349))+1),"")</f>
        <v>6</v>
      </c>
      <c r="L349" s="21">
        <f t="shared" si="37"/>
      </c>
    </row>
    <row r="350" spans="1:12" s="4" customFormat="1" ht="10.5" customHeight="1">
      <c r="A350" s="12" t="s">
        <v>763</v>
      </c>
      <c r="B350" s="13" t="s">
        <v>764</v>
      </c>
      <c r="C350" s="14" t="s">
        <v>765</v>
      </c>
      <c r="D350" s="14" t="s">
        <v>58</v>
      </c>
      <c r="E350" s="14" t="s">
        <v>221</v>
      </c>
      <c r="F350" s="14" t="s">
        <v>69</v>
      </c>
      <c r="G350" s="13" t="s">
        <v>18</v>
      </c>
      <c r="H350" s="14" t="s">
        <v>69</v>
      </c>
      <c r="I350" s="18">
        <v>82</v>
      </c>
      <c r="J350" s="19">
        <f t="shared" si="38"/>
        <v>79.69999999999999</v>
      </c>
      <c r="K350" s="20">
        <f>IF(J350,(SUMPRODUCT(($A$2:$A$449=A350)*($J$2:$J$449&gt;J350))+1),"")</f>
        <v>1</v>
      </c>
      <c r="L350" s="21" t="str">
        <f t="shared" si="37"/>
        <v>拟进入体检环节</v>
      </c>
    </row>
    <row r="351" spans="1:12" s="4" customFormat="1" ht="10.5" customHeight="1">
      <c r="A351" s="12" t="s">
        <v>763</v>
      </c>
      <c r="B351" s="13" t="s">
        <v>764</v>
      </c>
      <c r="C351" s="14" t="s">
        <v>766</v>
      </c>
      <c r="D351" s="14" t="s">
        <v>111</v>
      </c>
      <c r="E351" s="14" t="s">
        <v>128</v>
      </c>
      <c r="F351" s="14" t="s">
        <v>471</v>
      </c>
      <c r="G351" s="13" t="s">
        <v>18</v>
      </c>
      <c r="H351" s="14" t="s">
        <v>471</v>
      </c>
      <c r="I351" s="18">
        <v>83.8</v>
      </c>
      <c r="J351" s="19">
        <f t="shared" si="38"/>
        <v>78.47999999999999</v>
      </c>
      <c r="K351" s="22">
        <f>IF(J351,(SUMPRODUCT(($A$2:$A$449=A351)*($J$2:$J$449&gt;J351))+1),"")</f>
        <v>2</v>
      </c>
      <c r="L351" s="21" t="str">
        <f t="shared" si="37"/>
        <v>拟进入体检环节</v>
      </c>
    </row>
    <row r="352" spans="1:12" s="4" customFormat="1" ht="10.5" customHeight="1">
      <c r="A352" s="12" t="s">
        <v>763</v>
      </c>
      <c r="B352" s="13" t="s">
        <v>764</v>
      </c>
      <c r="C352" s="14" t="s">
        <v>767</v>
      </c>
      <c r="D352" s="14" t="s">
        <v>66</v>
      </c>
      <c r="E352" s="14" t="s">
        <v>24</v>
      </c>
      <c r="F352" s="14" t="s">
        <v>668</v>
      </c>
      <c r="G352" s="13" t="s">
        <v>18</v>
      </c>
      <c r="H352" s="14" t="s">
        <v>668</v>
      </c>
      <c r="I352" s="18">
        <v>75.2</v>
      </c>
      <c r="J352" s="19">
        <f t="shared" si="38"/>
        <v>75.08666666666667</v>
      </c>
      <c r="K352" s="22">
        <f>IF(J352,(SUMPRODUCT(($A$2:$A$449=A352)*($J$2:$J$449&gt;J352))+1),"")</f>
        <v>3</v>
      </c>
      <c r="L352" s="21">
        <f t="shared" si="37"/>
      </c>
    </row>
    <row r="353" spans="1:12" s="4" customFormat="1" ht="10.5" customHeight="1">
      <c r="A353" s="12" t="s">
        <v>763</v>
      </c>
      <c r="B353" s="13" t="s">
        <v>764</v>
      </c>
      <c r="C353" s="14" t="s">
        <v>768</v>
      </c>
      <c r="D353" s="14" t="s">
        <v>124</v>
      </c>
      <c r="E353" s="14" t="s">
        <v>91</v>
      </c>
      <c r="F353" s="14" t="s">
        <v>552</v>
      </c>
      <c r="G353" s="13" t="s">
        <v>18</v>
      </c>
      <c r="H353" s="14" t="s">
        <v>552</v>
      </c>
      <c r="I353" s="18">
        <v>72.2</v>
      </c>
      <c r="J353" s="19">
        <f t="shared" si="38"/>
        <v>73.08666666666667</v>
      </c>
      <c r="K353" s="22">
        <f>IF(J353,(SUMPRODUCT(($A$2:$A$449=A353)*($J$2:$J$449&gt;J353))+1),"")</f>
        <v>4</v>
      </c>
      <c r="L353" s="21">
        <f t="shared" si="37"/>
      </c>
    </row>
    <row r="354" spans="1:12" s="4" customFormat="1" ht="10.5" customHeight="1">
      <c r="A354" s="12" t="s">
        <v>763</v>
      </c>
      <c r="B354" s="13" t="s">
        <v>764</v>
      </c>
      <c r="C354" s="14" t="s">
        <v>769</v>
      </c>
      <c r="D354" s="14" t="s">
        <v>115</v>
      </c>
      <c r="E354" s="14" t="s">
        <v>274</v>
      </c>
      <c r="F354" s="14" t="s">
        <v>58</v>
      </c>
      <c r="G354" s="13" t="s">
        <v>18</v>
      </c>
      <c r="H354" s="14" t="s">
        <v>58</v>
      </c>
      <c r="I354" s="18">
        <v>73.8</v>
      </c>
      <c r="J354" s="19">
        <f t="shared" si="38"/>
        <v>72.28</v>
      </c>
      <c r="K354" s="22">
        <f>IF(J354,(SUMPRODUCT(($A$2:$A$449=A354)*($J$2:$J$449&gt;J354))+1),"")</f>
        <v>5</v>
      </c>
      <c r="L354" s="21">
        <f t="shared" si="37"/>
      </c>
    </row>
    <row r="355" spans="1:12" s="4" customFormat="1" ht="10.5" customHeight="1">
      <c r="A355" s="12" t="s">
        <v>763</v>
      </c>
      <c r="B355" s="13" t="s">
        <v>764</v>
      </c>
      <c r="C355" s="14" t="s">
        <v>770</v>
      </c>
      <c r="D355" s="14" t="s">
        <v>274</v>
      </c>
      <c r="E355" s="14" t="s">
        <v>115</v>
      </c>
      <c r="F355" s="14" t="s">
        <v>15</v>
      </c>
      <c r="G355" s="13" t="s">
        <v>18</v>
      </c>
      <c r="H355" s="14" t="s">
        <v>15</v>
      </c>
      <c r="I355" s="18">
        <v>69.6</v>
      </c>
      <c r="J355" s="19">
        <f t="shared" si="38"/>
        <v>70.25999999999999</v>
      </c>
      <c r="K355" s="22">
        <f>IF(J355,(SUMPRODUCT(($A$2:$A$449=A355)*($J$2:$J$449&gt;J355))+1),"")</f>
        <v>6</v>
      </c>
      <c r="L355" s="21">
        <f t="shared" si="37"/>
      </c>
    </row>
    <row r="356" spans="1:12" s="4" customFormat="1" ht="10.5" customHeight="1">
      <c r="A356" s="12" t="s">
        <v>771</v>
      </c>
      <c r="B356" s="13" t="s">
        <v>93</v>
      </c>
      <c r="C356" s="14" t="s">
        <v>772</v>
      </c>
      <c r="D356" s="14" t="s">
        <v>215</v>
      </c>
      <c r="E356" s="14" t="s">
        <v>15</v>
      </c>
      <c r="F356" s="14" t="s">
        <v>425</v>
      </c>
      <c r="G356" s="13" t="s">
        <v>18</v>
      </c>
      <c r="H356" s="14" t="s">
        <v>425</v>
      </c>
      <c r="I356" s="23">
        <v>85.4</v>
      </c>
      <c r="J356" s="19">
        <f t="shared" si="38"/>
        <v>81.14</v>
      </c>
      <c r="K356" s="22">
        <f>IF(J356,(SUMPRODUCT(($A$2:$A$449=A356)*($J$2:$J$449&gt;J356))+1),"")</f>
        <v>1</v>
      </c>
      <c r="L356" s="21" t="str">
        <f aca="true" t="shared" si="39" ref="L356:L376">IF(K356&lt;2,"拟进入体检环节","")</f>
        <v>拟进入体检环节</v>
      </c>
    </row>
    <row r="357" spans="1:12" s="4" customFormat="1" ht="10.5" customHeight="1">
      <c r="A357" s="12" t="s">
        <v>771</v>
      </c>
      <c r="B357" s="13" t="s">
        <v>93</v>
      </c>
      <c r="C357" s="14" t="s">
        <v>773</v>
      </c>
      <c r="D357" s="14" t="s">
        <v>138</v>
      </c>
      <c r="E357" s="14" t="s">
        <v>46</v>
      </c>
      <c r="F357" s="14" t="s">
        <v>774</v>
      </c>
      <c r="G357" s="13" t="s">
        <v>18</v>
      </c>
      <c r="H357" s="14" t="s">
        <v>774</v>
      </c>
      <c r="I357" s="23">
        <v>84.2</v>
      </c>
      <c r="J357" s="19">
        <f t="shared" si="38"/>
        <v>79.58666666666667</v>
      </c>
      <c r="K357" s="22">
        <f>IF(J357,(SUMPRODUCT(($A$2:$A$449=A357)*($J$2:$J$449&gt;J357))+1),"")</f>
        <v>2</v>
      </c>
      <c r="L357" s="21">
        <f t="shared" si="39"/>
      </c>
    </row>
    <row r="358" spans="1:12" s="4" customFormat="1" ht="10.5" customHeight="1">
      <c r="A358" s="12" t="s">
        <v>771</v>
      </c>
      <c r="B358" s="13" t="s">
        <v>93</v>
      </c>
      <c r="C358" s="14" t="s">
        <v>775</v>
      </c>
      <c r="D358" s="14" t="s">
        <v>87</v>
      </c>
      <c r="E358" s="14" t="s">
        <v>159</v>
      </c>
      <c r="F358" s="14" t="s">
        <v>372</v>
      </c>
      <c r="G358" s="16">
        <v>2</v>
      </c>
      <c r="H358" s="14" t="s">
        <v>385</v>
      </c>
      <c r="I358" s="23">
        <v>84.2</v>
      </c>
      <c r="J358" s="19">
        <f t="shared" si="38"/>
        <v>78.95333333333333</v>
      </c>
      <c r="K358" s="22">
        <f>IF(J358,(SUMPRODUCT(($A$2:$A$449=A358)*($J$2:$J$449&gt;J358))+1),"")</f>
        <v>3</v>
      </c>
      <c r="L358" s="21">
        <f t="shared" si="39"/>
      </c>
    </row>
    <row r="359" spans="1:12" s="4" customFormat="1" ht="10.5" customHeight="1">
      <c r="A359" s="12" t="s">
        <v>776</v>
      </c>
      <c r="B359" s="13" t="s">
        <v>285</v>
      </c>
      <c r="C359" s="14" t="s">
        <v>777</v>
      </c>
      <c r="D359" s="14" t="s">
        <v>337</v>
      </c>
      <c r="E359" s="14" t="s">
        <v>229</v>
      </c>
      <c r="F359" s="14" t="s">
        <v>543</v>
      </c>
      <c r="G359" s="13" t="s">
        <v>18</v>
      </c>
      <c r="H359" s="14" t="s">
        <v>543</v>
      </c>
      <c r="I359" s="23">
        <v>85.6</v>
      </c>
      <c r="J359" s="19">
        <f t="shared" si="38"/>
        <v>83.89333333333332</v>
      </c>
      <c r="K359" s="20">
        <f>IF(J359,(SUMPRODUCT(($A$2:$A$449=A359)*($J$2:$J$449&gt;J359))+1),"")</f>
        <v>1</v>
      </c>
      <c r="L359" s="21" t="str">
        <f t="shared" si="39"/>
        <v>拟进入体检环节</v>
      </c>
    </row>
    <row r="360" spans="1:12" s="4" customFormat="1" ht="10.5" customHeight="1">
      <c r="A360" s="12" t="s">
        <v>776</v>
      </c>
      <c r="B360" s="13" t="s">
        <v>285</v>
      </c>
      <c r="C360" s="14" t="s">
        <v>778</v>
      </c>
      <c r="D360" s="14" t="s">
        <v>141</v>
      </c>
      <c r="E360" s="14" t="s">
        <v>108</v>
      </c>
      <c r="F360" s="14" t="s">
        <v>230</v>
      </c>
      <c r="G360" s="13" t="s">
        <v>18</v>
      </c>
      <c r="H360" s="14" t="s">
        <v>230</v>
      </c>
      <c r="I360" s="23">
        <v>85.2</v>
      </c>
      <c r="J360" s="19">
        <f t="shared" si="38"/>
        <v>83.85333333333334</v>
      </c>
      <c r="K360" s="22">
        <f>IF(J360,(SUMPRODUCT(($A$2:$A$449=A360)*($J$2:$J$449&gt;J360))+1),"")</f>
        <v>2</v>
      </c>
      <c r="L360" s="21">
        <f t="shared" si="39"/>
      </c>
    </row>
    <row r="361" spans="1:12" s="4" customFormat="1" ht="10.5" customHeight="1">
      <c r="A361" s="12" t="s">
        <v>776</v>
      </c>
      <c r="B361" s="13" t="s">
        <v>285</v>
      </c>
      <c r="C361" s="14" t="s">
        <v>779</v>
      </c>
      <c r="D361" s="14" t="s">
        <v>215</v>
      </c>
      <c r="E361" s="14" t="s">
        <v>55</v>
      </c>
      <c r="F361" s="14" t="s">
        <v>324</v>
      </c>
      <c r="G361" s="13" t="s">
        <v>18</v>
      </c>
      <c r="H361" s="14" t="s">
        <v>324</v>
      </c>
      <c r="I361" s="23">
        <v>83.6</v>
      </c>
      <c r="J361" s="19">
        <f t="shared" si="38"/>
        <v>83.06</v>
      </c>
      <c r="K361" s="22">
        <f>IF(J361,(SUMPRODUCT(($A$2:$A$449=A361)*($J$2:$J$449&gt;J361))+1),"")</f>
        <v>3</v>
      </c>
      <c r="L361" s="21">
        <f t="shared" si="39"/>
      </c>
    </row>
    <row r="362" spans="1:12" s="4" customFormat="1" ht="10.5" customHeight="1">
      <c r="A362" s="12" t="s">
        <v>780</v>
      </c>
      <c r="B362" s="13" t="s">
        <v>625</v>
      </c>
      <c r="C362" s="14" t="s">
        <v>781</v>
      </c>
      <c r="D362" s="14" t="s">
        <v>58</v>
      </c>
      <c r="E362" s="14" t="s">
        <v>51</v>
      </c>
      <c r="F362" s="14" t="s">
        <v>63</v>
      </c>
      <c r="G362" s="13" t="s">
        <v>18</v>
      </c>
      <c r="H362" s="14" t="s">
        <v>63</v>
      </c>
      <c r="I362" s="23">
        <v>78</v>
      </c>
      <c r="J362" s="19">
        <f t="shared" si="38"/>
        <v>75.8</v>
      </c>
      <c r="K362" s="22">
        <f>IF(J362,(SUMPRODUCT(($A$2:$A$449=A362)*($J$2:$J$449&gt;J362))+1),"")</f>
        <v>1</v>
      </c>
      <c r="L362" s="21" t="str">
        <f t="shared" si="39"/>
        <v>拟进入体检环节</v>
      </c>
    </row>
    <row r="363" spans="1:12" s="4" customFormat="1" ht="10.5" customHeight="1">
      <c r="A363" s="12" t="s">
        <v>780</v>
      </c>
      <c r="B363" s="13" t="s">
        <v>625</v>
      </c>
      <c r="C363" s="14" t="s">
        <v>782</v>
      </c>
      <c r="D363" s="14" t="s">
        <v>20</v>
      </c>
      <c r="E363" s="14" t="s">
        <v>20</v>
      </c>
      <c r="F363" s="14" t="s">
        <v>20</v>
      </c>
      <c r="G363" s="13" t="s">
        <v>18</v>
      </c>
      <c r="H363" s="14" t="s">
        <v>20</v>
      </c>
      <c r="I363" s="23">
        <v>73.8</v>
      </c>
      <c r="J363" s="19">
        <f t="shared" si="38"/>
        <v>71.61333333333333</v>
      </c>
      <c r="K363" s="22">
        <f>IF(J363,(SUMPRODUCT(($A$2:$A$449=A363)*($J$2:$J$449&gt;J363))+1),"")</f>
        <v>2</v>
      </c>
      <c r="L363" s="21">
        <f t="shared" si="39"/>
      </c>
    </row>
    <row r="364" spans="1:12" s="4" customFormat="1" ht="10.5" customHeight="1">
      <c r="A364" s="12" t="s">
        <v>780</v>
      </c>
      <c r="B364" s="13" t="s">
        <v>625</v>
      </c>
      <c r="C364" s="14" t="s">
        <v>783</v>
      </c>
      <c r="D364" s="14" t="s">
        <v>141</v>
      </c>
      <c r="E364" s="14" t="s">
        <v>20</v>
      </c>
      <c r="F364" s="14" t="s">
        <v>67</v>
      </c>
      <c r="G364" s="13" t="s">
        <v>18</v>
      </c>
      <c r="H364" s="14" t="s">
        <v>67</v>
      </c>
      <c r="I364" s="23">
        <v>67.2</v>
      </c>
      <c r="J364" s="19">
        <f t="shared" si="38"/>
        <v>68.25333333333333</v>
      </c>
      <c r="K364" s="22">
        <f>IF(J364,(SUMPRODUCT(($A$2:$A$449=A364)*($J$2:$J$449&gt;J364))+1),"")</f>
        <v>3</v>
      </c>
      <c r="L364" s="21">
        <f t="shared" si="39"/>
      </c>
    </row>
    <row r="365" spans="1:12" s="4" customFormat="1" ht="10.5" customHeight="1">
      <c r="A365" s="12" t="s">
        <v>784</v>
      </c>
      <c r="B365" s="13" t="s">
        <v>633</v>
      </c>
      <c r="C365" s="14" t="s">
        <v>785</v>
      </c>
      <c r="D365" s="14" t="s">
        <v>46</v>
      </c>
      <c r="E365" s="14" t="s">
        <v>79</v>
      </c>
      <c r="F365" s="14" t="s">
        <v>24</v>
      </c>
      <c r="G365" s="13" t="s">
        <v>18</v>
      </c>
      <c r="H365" s="14" t="s">
        <v>24</v>
      </c>
      <c r="I365" s="18">
        <v>77.6</v>
      </c>
      <c r="J365" s="19">
        <f t="shared" si="38"/>
        <v>77.39333333333333</v>
      </c>
      <c r="K365" s="20">
        <f>IF(J365,(SUMPRODUCT(($A$2:$A$449=A365)*($J$2:$J$449&gt;J365))+1),"")</f>
        <v>1</v>
      </c>
      <c r="L365" s="21" t="str">
        <f t="shared" si="39"/>
        <v>拟进入体检环节</v>
      </c>
    </row>
    <row r="366" spans="1:12" s="4" customFormat="1" ht="10.5" customHeight="1">
      <c r="A366" s="12" t="s">
        <v>784</v>
      </c>
      <c r="B366" s="13" t="s">
        <v>633</v>
      </c>
      <c r="C366" s="14" t="s">
        <v>786</v>
      </c>
      <c r="D366" s="14" t="s">
        <v>274</v>
      </c>
      <c r="E366" s="14" t="s">
        <v>142</v>
      </c>
      <c r="F366" s="14" t="s">
        <v>69</v>
      </c>
      <c r="G366" s="13" t="s">
        <v>18</v>
      </c>
      <c r="H366" s="14" t="s">
        <v>69</v>
      </c>
      <c r="I366" s="18">
        <v>74.6</v>
      </c>
      <c r="J366" s="19">
        <f t="shared" si="38"/>
        <v>75.25999999999999</v>
      </c>
      <c r="K366" s="22">
        <f>IF(J366,(SUMPRODUCT(($A$2:$A$449=A366)*($J$2:$J$449&gt;J366))+1),"")</f>
        <v>2</v>
      </c>
      <c r="L366" s="21">
        <f t="shared" si="39"/>
      </c>
    </row>
    <row r="367" spans="1:12" s="4" customFormat="1" ht="10.5" customHeight="1">
      <c r="A367" s="12" t="s">
        <v>784</v>
      </c>
      <c r="B367" s="13" t="s">
        <v>633</v>
      </c>
      <c r="C367" s="14" t="s">
        <v>787</v>
      </c>
      <c r="D367" s="14" t="s">
        <v>66</v>
      </c>
      <c r="E367" s="14" t="s">
        <v>80</v>
      </c>
      <c r="F367" s="14" t="s">
        <v>132</v>
      </c>
      <c r="G367" s="13" t="s">
        <v>18</v>
      </c>
      <c r="H367" s="14" t="s">
        <v>132</v>
      </c>
      <c r="I367" s="18">
        <v>71.2</v>
      </c>
      <c r="J367" s="19">
        <f t="shared" si="38"/>
        <v>73.08666666666667</v>
      </c>
      <c r="K367" s="22">
        <f>IF(J367,(SUMPRODUCT(($A$2:$A$449=A367)*($J$2:$J$449&gt;J367))+1),"")</f>
        <v>3</v>
      </c>
      <c r="L367" s="21">
        <f t="shared" si="39"/>
      </c>
    </row>
    <row r="368" spans="1:12" s="4" customFormat="1" ht="10.5" customHeight="1">
      <c r="A368" s="12" t="s">
        <v>788</v>
      </c>
      <c r="B368" s="13" t="s">
        <v>789</v>
      </c>
      <c r="C368" s="14" t="s">
        <v>790</v>
      </c>
      <c r="D368" s="14" t="s">
        <v>170</v>
      </c>
      <c r="E368" s="14" t="s">
        <v>124</v>
      </c>
      <c r="F368" s="14" t="s">
        <v>674</v>
      </c>
      <c r="G368" s="13" t="s">
        <v>18</v>
      </c>
      <c r="H368" s="14" t="s">
        <v>674</v>
      </c>
      <c r="I368" s="23">
        <v>85.6</v>
      </c>
      <c r="J368" s="19">
        <f t="shared" si="38"/>
        <v>76.82666666666665</v>
      </c>
      <c r="K368" s="22">
        <f>IF(J368,(SUMPRODUCT(($A$2:$A$449=A368)*($J$2:$J$449&gt;J368))+1),"")</f>
        <v>1</v>
      </c>
      <c r="L368" s="21" t="str">
        <f t="shared" si="39"/>
        <v>拟进入体检环节</v>
      </c>
    </row>
    <row r="369" spans="1:12" s="4" customFormat="1" ht="10.5" customHeight="1">
      <c r="A369" s="12" t="s">
        <v>788</v>
      </c>
      <c r="B369" s="13" t="s">
        <v>789</v>
      </c>
      <c r="C369" s="14" t="s">
        <v>791</v>
      </c>
      <c r="D369" s="14" t="s">
        <v>173</v>
      </c>
      <c r="E369" s="14" t="s">
        <v>39</v>
      </c>
      <c r="F369" s="14" t="s">
        <v>464</v>
      </c>
      <c r="G369" s="13" t="s">
        <v>18</v>
      </c>
      <c r="H369" s="14" t="s">
        <v>464</v>
      </c>
      <c r="I369" s="23">
        <v>76.6</v>
      </c>
      <c r="J369" s="19">
        <f t="shared" si="38"/>
        <v>73.66</v>
      </c>
      <c r="K369" s="22">
        <f>IF(J369,(SUMPRODUCT(($A$2:$A$449=A369)*($J$2:$J$449&gt;J369))+1),"")</f>
        <v>2</v>
      </c>
      <c r="L369" s="21">
        <f t="shared" si="39"/>
      </c>
    </row>
    <row r="370" spans="1:12" s="4" customFormat="1" ht="10.5" customHeight="1">
      <c r="A370" s="12" t="s">
        <v>788</v>
      </c>
      <c r="B370" s="13" t="s">
        <v>789</v>
      </c>
      <c r="C370" s="14" t="s">
        <v>792</v>
      </c>
      <c r="D370" s="14" t="s">
        <v>515</v>
      </c>
      <c r="E370" s="14" t="s">
        <v>66</v>
      </c>
      <c r="F370" s="14" t="s">
        <v>793</v>
      </c>
      <c r="G370" s="13" t="s">
        <v>18</v>
      </c>
      <c r="H370" s="14" t="s">
        <v>793</v>
      </c>
      <c r="I370" s="23">
        <v>77</v>
      </c>
      <c r="J370" s="19">
        <f t="shared" si="38"/>
        <v>72.4</v>
      </c>
      <c r="K370" s="22">
        <f>IF(J370,(SUMPRODUCT(($A$2:$A$449=A370)*($J$2:$J$449&gt;J370))+1),"")</f>
        <v>3</v>
      </c>
      <c r="L370" s="21">
        <f t="shared" si="39"/>
      </c>
    </row>
    <row r="371" spans="1:12" s="4" customFormat="1" ht="10.5" customHeight="1">
      <c r="A371" s="12" t="s">
        <v>794</v>
      </c>
      <c r="B371" s="13" t="s">
        <v>795</v>
      </c>
      <c r="C371" s="14" t="s">
        <v>796</v>
      </c>
      <c r="D371" s="14" t="s">
        <v>141</v>
      </c>
      <c r="E371" s="14" t="s">
        <v>153</v>
      </c>
      <c r="F371" s="14" t="s">
        <v>759</v>
      </c>
      <c r="G371" s="13" t="s">
        <v>18</v>
      </c>
      <c r="H371" s="14" t="s">
        <v>759</v>
      </c>
      <c r="I371" s="23">
        <v>69.4</v>
      </c>
      <c r="J371" s="19">
        <f t="shared" si="38"/>
        <v>71.07333333333334</v>
      </c>
      <c r="K371" s="20">
        <f>IF(J371,(SUMPRODUCT(($A$2:$A$449=A371)*($J$2:$J$449&gt;J371))+1),"")</f>
        <v>1</v>
      </c>
      <c r="L371" s="21" t="str">
        <f t="shared" si="39"/>
        <v>拟进入体检环节</v>
      </c>
    </row>
    <row r="372" spans="1:12" s="4" customFormat="1" ht="10.5" customHeight="1">
      <c r="A372" s="12" t="s">
        <v>794</v>
      </c>
      <c r="B372" s="13" t="s">
        <v>795</v>
      </c>
      <c r="C372" s="14" t="s">
        <v>797</v>
      </c>
      <c r="D372" s="14" t="s">
        <v>102</v>
      </c>
      <c r="E372" s="14" t="s">
        <v>159</v>
      </c>
      <c r="F372" s="14" t="s">
        <v>43</v>
      </c>
      <c r="G372" s="13" t="s">
        <v>18</v>
      </c>
      <c r="H372" s="14" t="s">
        <v>43</v>
      </c>
      <c r="I372" s="23">
        <v>71.4</v>
      </c>
      <c r="J372" s="19">
        <f t="shared" si="38"/>
        <v>68.40666666666667</v>
      </c>
      <c r="K372" s="22">
        <f>IF(J372,(SUMPRODUCT(($A$2:$A$449=A372)*($J$2:$J$449&gt;J372))+1),"")</f>
        <v>2</v>
      </c>
      <c r="L372" s="21">
        <f t="shared" si="39"/>
      </c>
    </row>
    <row r="373" spans="1:12" s="4" customFormat="1" ht="10.5" customHeight="1">
      <c r="A373" s="12" t="s">
        <v>794</v>
      </c>
      <c r="B373" s="13" t="s">
        <v>795</v>
      </c>
      <c r="C373" s="14" t="s">
        <v>798</v>
      </c>
      <c r="D373" s="14" t="s">
        <v>197</v>
      </c>
      <c r="E373" s="14" t="s">
        <v>256</v>
      </c>
      <c r="F373" s="14" t="s">
        <v>799</v>
      </c>
      <c r="G373" s="13" t="s">
        <v>18</v>
      </c>
      <c r="H373" s="14" t="s">
        <v>799</v>
      </c>
      <c r="I373" s="23">
        <v>62.8</v>
      </c>
      <c r="J373" s="19">
        <f t="shared" si="38"/>
        <v>61.81333333333334</v>
      </c>
      <c r="K373" s="22">
        <f>IF(J373,(SUMPRODUCT(($A$2:$A$449=A373)*($J$2:$J$449&gt;J373))+1),"")</f>
        <v>3</v>
      </c>
      <c r="L373" s="21">
        <f t="shared" si="39"/>
      </c>
    </row>
    <row r="374" spans="1:12" s="4" customFormat="1" ht="10.5" customHeight="1">
      <c r="A374" s="12" t="s">
        <v>800</v>
      </c>
      <c r="B374" s="13" t="s">
        <v>795</v>
      </c>
      <c r="C374" s="14" t="s">
        <v>801</v>
      </c>
      <c r="D374" s="14" t="s">
        <v>58</v>
      </c>
      <c r="E374" s="14" t="s">
        <v>142</v>
      </c>
      <c r="F374" s="14" t="s">
        <v>802</v>
      </c>
      <c r="G374" s="13" t="s">
        <v>18</v>
      </c>
      <c r="H374" s="14" t="s">
        <v>802</v>
      </c>
      <c r="I374" s="23">
        <v>81.4</v>
      </c>
      <c r="J374" s="19">
        <f t="shared" si="38"/>
        <v>79.74000000000001</v>
      </c>
      <c r="K374" s="20">
        <f>IF(J374,(SUMPRODUCT(($A$2:$A$449=A374)*($J$2:$J$449&gt;J374))+1),"")</f>
        <v>1</v>
      </c>
      <c r="L374" s="21" t="str">
        <f t="shared" si="39"/>
        <v>拟进入体检环节</v>
      </c>
    </row>
    <row r="375" spans="1:12" s="4" customFormat="1" ht="10.5" customHeight="1">
      <c r="A375" s="12" t="s">
        <v>800</v>
      </c>
      <c r="B375" s="13" t="s">
        <v>795</v>
      </c>
      <c r="C375" s="14" t="s">
        <v>803</v>
      </c>
      <c r="D375" s="14" t="s">
        <v>21</v>
      </c>
      <c r="E375" s="14" t="s">
        <v>215</v>
      </c>
      <c r="F375" s="14" t="s">
        <v>804</v>
      </c>
      <c r="G375" s="13" t="s">
        <v>18</v>
      </c>
      <c r="H375" s="14" t="s">
        <v>804</v>
      </c>
      <c r="I375" s="23">
        <v>79</v>
      </c>
      <c r="J375" s="19">
        <f t="shared" si="38"/>
        <v>78.33333333333333</v>
      </c>
      <c r="K375" s="22">
        <f>IF(J375,(SUMPRODUCT(($A$2:$A$449=A375)*($J$2:$J$449&gt;J375))+1),"")</f>
        <v>2</v>
      </c>
      <c r="L375" s="21">
        <f t="shared" si="39"/>
      </c>
    </row>
    <row r="376" spans="1:12" s="4" customFormat="1" ht="10.5" customHeight="1">
      <c r="A376" s="12" t="s">
        <v>800</v>
      </c>
      <c r="B376" s="13" t="s">
        <v>795</v>
      </c>
      <c r="C376" s="14" t="s">
        <v>805</v>
      </c>
      <c r="D376" s="14" t="s">
        <v>80</v>
      </c>
      <c r="E376" s="14" t="s">
        <v>69</v>
      </c>
      <c r="F376" s="14" t="s">
        <v>802</v>
      </c>
      <c r="G376" s="13" t="s">
        <v>18</v>
      </c>
      <c r="H376" s="14" t="s">
        <v>802</v>
      </c>
      <c r="I376" s="23">
        <v>75</v>
      </c>
      <c r="J376" s="19">
        <f aca="true" t="shared" si="40" ref="J376:J415">IF(I376,((H376/1.2)*0.4+I376*0.6),"")</f>
        <v>75.9</v>
      </c>
      <c r="K376" s="22">
        <f>IF(J376,(SUMPRODUCT(($A$2:$A$449=A376)*($J$2:$J$449&gt;J376))+1),"")</f>
        <v>3</v>
      </c>
      <c r="L376" s="21">
        <f t="shared" si="39"/>
      </c>
    </row>
    <row r="377" spans="1:12" s="4" customFormat="1" ht="10.5" customHeight="1">
      <c r="A377" s="12" t="s">
        <v>806</v>
      </c>
      <c r="B377" s="13" t="s">
        <v>807</v>
      </c>
      <c r="C377" s="14" t="s">
        <v>808</v>
      </c>
      <c r="D377" s="14" t="s">
        <v>169</v>
      </c>
      <c r="E377" s="14" t="s">
        <v>102</v>
      </c>
      <c r="F377" s="14" t="s">
        <v>195</v>
      </c>
      <c r="G377" s="13" t="s">
        <v>18</v>
      </c>
      <c r="H377" s="14" t="s">
        <v>195</v>
      </c>
      <c r="I377" s="23">
        <v>77.8</v>
      </c>
      <c r="J377" s="19">
        <f t="shared" si="40"/>
        <v>70.41333333333333</v>
      </c>
      <c r="K377" s="22">
        <f>IF(J377,(SUMPRODUCT(($A$2:$A$449=A377)*($J$2:$J$449&gt;J377))+1),"")</f>
        <v>1</v>
      </c>
      <c r="L377" s="21" t="str">
        <f aca="true" t="shared" si="41" ref="L377:L390">IF(K377&lt;3,"拟进入体检环节","")</f>
        <v>拟进入体检环节</v>
      </c>
    </row>
    <row r="378" spans="1:12" s="4" customFormat="1" ht="10.5" customHeight="1">
      <c r="A378" s="12" t="s">
        <v>806</v>
      </c>
      <c r="B378" s="13" t="s">
        <v>807</v>
      </c>
      <c r="C378" s="14" t="s">
        <v>809</v>
      </c>
      <c r="D378" s="14" t="s">
        <v>170</v>
      </c>
      <c r="E378" s="14" t="s">
        <v>198</v>
      </c>
      <c r="F378" s="14" t="s">
        <v>810</v>
      </c>
      <c r="G378" s="13" t="s">
        <v>18</v>
      </c>
      <c r="H378" s="14" t="s">
        <v>810</v>
      </c>
      <c r="I378" s="23">
        <v>73.6</v>
      </c>
      <c r="J378" s="19">
        <f t="shared" si="40"/>
        <v>67.72666666666666</v>
      </c>
      <c r="K378" s="22">
        <f>IF(J378,(SUMPRODUCT(($A$2:$A$449=A378)*($J$2:$J$449&gt;J378))+1),"")</f>
        <v>2</v>
      </c>
      <c r="L378" s="21" t="str">
        <f t="shared" si="41"/>
        <v>拟进入体检环节</v>
      </c>
    </row>
    <row r="379" spans="1:12" s="4" customFormat="1" ht="10.5" customHeight="1">
      <c r="A379" s="12" t="s">
        <v>811</v>
      </c>
      <c r="B379" s="13" t="s">
        <v>812</v>
      </c>
      <c r="C379" s="14" t="s">
        <v>813</v>
      </c>
      <c r="D379" s="14" t="s">
        <v>39</v>
      </c>
      <c r="E379" s="14" t="s">
        <v>103</v>
      </c>
      <c r="F379" s="14" t="s">
        <v>814</v>
      </c>
      <c r="G379" s="13" t="s">
        <v>18</v>
      </c>
      <c r="H379" s="14" t="s">
        <v>814</v>
      </c>
      <c r="I379" s="23">
        <v>84</v>
      </c>
      <c r="J379" s="19">
        <f t="shared" si="40"/>
        <v>75.46666666666667</v>
      </c>
      <c r="K379" s="22">
        <f>IF(J379,(SUMPRODUCT(($A$2:$A$449=A379)*($J$2:$J$449&gt;J379))+1),"")</f>
        <v>1</v>
      </c>
      <c r="L379" s="21" t="str">
        <f t="shared" si="41"/>
        <v>拟进入体检环节</v>
      </c>
    </row>
    <row r="380" spans="1:12" s="4" customFormat="1" ht="10.5" customHeight="1">
      <c r="A380" s="12" t="s">
        <v>811</v>
      </c>
      <c r="B380" s="13" t="s">
        <v>812</v>
      </c>
      <c r="C380" s="14" t="s">
        <v>815</v>
      </c>
      <c r="D380" s="14" t="s">
        <v>184</v>
      </c>
      <c r="E380" s="14" t="s">
        <v>166</v>
      </c>
      <c r="F380" s="14" t="s">
        <v>816</v>
      </c>
      <c r="G380" s="13" t="s">
        <v>18</v>
      </c>
      <c r="H380" s="14" t="s">
        <v>816</v>
      </c>
      <c r="I380" s="23">
        <v>81.2</v>
      </c>
      <c r="J380" s="19">
        <f t="shared" si="40"/>
        <v>73.85333333333334</v>
      </c>
      <c r="K380" s="22">
        <f>IF(J380,(SUMPRODUCT(($A$2:$A$449=A380)*($J$2:$J$449&gt;J380))+1),"")</f>
        <v>2</v>
      </c>
      <c r="L380" s="21" t="str">
        <f t="shared" si="41"/>
        <v>拟进入体检环节</v>
      </c>
    </row>
    <row r="381" spans="1:12" s="4" customFormat="1" ht="10.5" customHeight="1">
      <c r="A381" s="12" t="s">
        <v>811</v>
      </c>
      <c r="B381" s="13" t="s">
        <v>812</v>
      </c>
      <c r="C381" s="14" t="s">
        <v>817</v>
      </c>
      <c r="D381" s="14" t="s">
        <v>124</v>
      </c>
      <c r="E381" s="14" t="s">
        <v>98</v>
      </c>
      <c r="F381" s="14" t="s">
        <v>188</v>
      </c>
      <c r="G381" s="13" t="s">
        <v>18</v>
      </c>
      <c r="H381" s="14" t="s">
        <v>188</v>
      </c>
      <c r="I381" s="23">
        <v>77.4</v>
      </c>
      <c r="J381" s="19">
        <f t="shared" si="40"/>
        <v>71.60666666666668</v>
      </c>
      <c r="K381" s="22">
        <f>IF(J381,(SUMPRODUCT(($A$2:$A$449=A381)*($J$2:$J$449&gt;J381))+1),"")</f>
        <v>3</v>
      </c>
      <c r="L381" s="21">
        <f t="shared" si="41"/>
      </c>
    </row>
    <row r="382" spans="1:12" s="4" customFormat="1" ht="10.5" customHeight="1">
      <c r="A382" s="12" t="s">
        <v>811</v>
      </c>
      <c r="B382" s="13" t="s">
        <v>812</v>
      </c>
      <c r="C382" s="14" t="s">
        <v>818</v>
      </c>
      <c r="D382" s="14" t="s">
        <v>170</v>
      </c>
      <c r="E382" s="14" t="s">
        <v>45</v>
      </c>
      <c r="F382" s="14" t="s">
        <v>819</v>
      </c>
      <c r="G382" s="13" t="s">
        <v>18</v>
      </c>
      <c r="H382" s="14" t="s">
        <v>819</v>
      </c>
      <c r="I382" s="23">
        <v>76.4</v>
      </c>
      <c r="J382" s="19">
        <f t="shared" si="40"/>
        <v>67.90666666666667</v>
      </c>
      <c r="K382" s="22">
        <f>IF(J382,(SUMPRODUCT(($A$2:$A$449=A382)*($J$2:$J$449&gt;J382))+1),"")</f>
        <v>4</v>
      </c>
      <c r="L382" s="21">
        <f t="shared" si="41"/>
      </c>
    </row>
    <row r="383" spans="1:12" s="4" customFormat="1" ht="10.5" customHeight="1">
      <c r="A383" s="12" t="s">
        <v>811</v>
      </c>
      <c r="B383" s="13" t="s">
        <v>812</v>
      </c>
      <c r="C383" s="14" t="s">
        <v>820</v>
      </c>
      <c r="D383" s="14" t="s">
        <v>170</v>
      </c>
      <c r="E383" s="14" t="s">
        <v>173</v>
      </c>
      <c r="F383" s="14" t="s">
        <v>483</v>
      </c>
      <c r="G383" s="13" t="s">
        <v>18</v>
      </c>
      <c r="H383" s="14" t="s">
        <v>483</v>
      </c>
      <c r="I383" s="23">
        <v>69</v>
      </c>
      <c r="J383" s="19">
        <f t="shared" si="40"/>
        <v>66.16666666666666</v>
      </c>
      <c r="K383" s="22">
        <f>IF(J383,(SUMPRODUCT(($A$2:$A$449=A383)*($J$2:$J$449&gt;J383))+1),"")</f>
        <v>5</v>
      </c>
      <c r="L383" s="21">
        <f t="shared" si="41"/>
      </c>
    </row>
    <row r="384" spans="1:12" s="4" customFormat="1" ht="10.5" customHeight="1">
      <c r="A384" s="12" t="s">
        <v>811</v>
      </c>
      <c r="B384" s="13" t="s">
        <v>812</v>
      </c>
      <c r="C384" s="14" t="s">
        <v>821</v>
      </c>
      <c r="D384" s="14" t="s">
        <v>96</v>
      </c>
      <c r="E384" s="14" t="s">
        <v>96</v>
      </c>
      <c r="F384" s="14" t="s">
        <v>96</v>
      </c>
      <c r="G384" s="13" t="s">
        <v>18</v>
      </c>
      <c r="H384" s="14" t="s">
        <v>96</v>
      </c>
      <c r="I384" s="23">
        <v>70.6</v>
      </c>
      <c r="J384" s="19">
        <f t="shared" si="40"/>
        <v>65.35999999999999</v>
      </c>
      <c r="K384" s="22">
        <f>IF(J384,(SUMPRODUCT(($A$2:$A$449=A384)*($J$2:$J$449&gt;J384))+1),"")</f>
        <v>6</v>
      </c>
      <c r="L384" s="21">
        <f t="shared" si="41"/>
      </c>
    </row>
    <row r="385" spans="1:12" s="4" customFormat="1" ht="10.5" customHeight="1">
      <c r="A385" s="12" t="s">
        <v>822</v>
      </c>
      <c r="B385" s="13" t="s">
        <v>106</v>
      </c>
      <c r="C385" s="14" t="s">
        <v>823</v>
      </c>
      <c r="D385" s="14" t="s">
        <v>66</v>
      </c>
      <c r="E385" s="14" t="s">
        <v>16</v>
      </c>
      <c r="F385" s="14" t="s">
        <v>138</v>
      </c>
      <c r="G385" s="13" t="s">
        <v>18</v>
      </c>
      <c r="H385" s="14" t="s">
        <v>138</v>
      </c>
      <c r="I385" s="23">
        <v>78.2</v>
      </c>
      <c r="J385" s="19">
        <f t="shared" si="40"/>
        <v>77.08666666666667</v>
      </c>
      <c r="K385" s="22">
        <f>IF(J385,(SUMPRODUCT(($A$2:$A$449=A385)*($J$2:$J$449&gt;J385))+1),"")</f>
        <v>1</v>
      </c>
      <c r="L385" s="21" t="str">
        <f t="shared" si="41"/>
        <v>拟进入体检环节</v>
      </c>
    </row>
    <row r="386" spans="1:12" s="4" customFormat="1" ht="10.5" customHeight="1">
      <c r="A386" s="12" t="s">
        <v>822</v>
      </c>
      <c r="B386" s="13" t="s">
        <v>106</v>
      </c>
      <c r="C386" s="14" t="s">
        <v>824</v>
      </c>
      <c r="D386" s="14" t="s">
        <v>371</v>
      </c>
      <c r="E386" s="14" t="s">
        <v>138</v>
      </c>
      <c r="F386" s="14" t="s">
        <v>825</v>
      </c>
      <c r="G386" s="13" t="s">
        <v>18</v>
      </c>
      <c r="H386" s="14" t="s">
        <v>825</v>
      </c>
      <c r="I386" s="23">
        <v>78.6</v>
      </c>
      <c r="J386" s="19">
        <f t="shared" si="40"/>
        <v>75.86</v>
      </c>
      <c r="K386" s="22">
        <f>IF(J386,(SUMPRODUCT(($A$2:$A$449=A386)*($J$2:$J$449&gt;J386))+1),"")</f>
        <v>2</v>
      </c>
      <c r="L386" s="21" t="str">
        <f t="shared" si="41"/>
        <v>拟进入体检环节</v>
      </c>
    </row>
    <row r="387" spans="1:12" s="4" customFormat="1" ht="10.5" customHeight="1">
      <c r="A387" s="12" t="s">
        <v>822</v>
      </c>
      <c r="B387" s="13" t="s">
        <v>106</v>
      </c>
      <c r="C387" s="14" t="s">
        <v>826</v>
      </c>
      <c r="D387" s="14" t="s">
        <v>170</v>
      </c>
      <c r="E387" s="14" t="s">
        <v>20</v>
      </c>
      <c r="F387" s="14" t="s">
        <v>523</v>
      </c>
      <c r="G387" s="13" t="s">
        <v>18</v>
      </c>
      <c r="H387" s="14" t="s">
        <v>523</v>
      </c>
      <c r="I387" s="23">
        <v>78.8</v>
      </c>
      <c r="J387" s="19">
        <f t="shared" si="40"/>
        <v>73.14666666666666</v>
      </c>
      <c r="K387" s="22">
        <f>IF(J387,(SUMPRODUCT(($A$2:$A$449=A387)*($J$2:$J$449&gt;J387))+1),"")</f>
        <v>3</v>
      </c>
      <c r="L387" s="21">
        <f t="shared" si="41"/>
      </c>
    </row>
    <row r="388" spans="1:12" s="4" customFormat="1" ht="10.5" customHeight="1">
      <c r="A388" s="12" t="s">
        <v>822</v>
      </c>
      <c r="B388" s="13" t="s">
        <v>106</v>
      </c>
      <c r="C388" s="14" t="s">
        <v>827</v>
      </c>
      <c r="D388" s="14" t="s">
        <v>39</v>
      </c>
      <c r="E388" s="14" t="s">
        <v>134</v>
      </c>
      <c r="F388" s="14" t="s">
        <v>828</v>
      </c>
      <c r="G388" s="13" t="s">
        <v>18</v>
      </c>
      <c r="H388" s="14" t="s">
        <v>828</v>
      </c>
      <c r="I388" s="23">
        <v>75.6</v>
      </c>
      <c r="J388" s="19">
        <f t="shared" si="40"/>
        <v>72.62666666666667</v>
      </c>
      <c r="K388" s="22">
        <f>IF(J388,(SUMPRODUCT(($A$2:$A$449=A388)*($J$2:$J$449&gt;J388))+1),"")</f>
        <v>4</v>
      </c>
      <c r="L388" s="21">
        <f t="shared" si="41"/>
      </c>
    </row>
    <row r="389" spans="1:12" s="4" customFormat="1" ht="10.5" customHeight="1">
      <c r="A389" s="12" t="s">
        <v>822</v>
      </c>
      <c r="B389" s="13" t="s">
        <v>106</v>
      </c>
      <c r="C389" s="14" t="s">
        <v>829</v>
      </c>
      <c r="D389" s="14" t="s">
        <v>830</v>
      </c>
      <c r="E389" s="14" t="s">
        <v>91</v>
      </c>
      <c r="F389" s="14" t="s">
        <v>831</v>
      </c>
      <c r="G389" s="13" t="s">
        <v>18</v>
      </c>
      <c r="H389" s="14" t="s">
        <v>831</v>
      </c>
      <c r="I389" s="23">
        <v>64</v>
      </c>
      <c r="J389" s="19">
        <f t="shared" si="40"/>
        <v>65.3</v>
      </c>
      <c r="K389" s="22">
        <f>IF(J389,(SUMPRODUCT(($A$2:$A$449=A389)*($J$2:$J$449&gt;J389))+1),"")</f>
        <v>5</v>
      </c>
      <c r="L389" s="21">
        <f t="shared" si="41"/>
      </c>
    </row>
    <row r="390" spans="1:12" s="4" customFormat="1" ht="10.5" customHeight="1">
      <c r="A390" s="12" t="s">
        <v>822</v>
      </c>
      <c r="B390" s="13" t="s">
        <v>106</v>
      </c>
      <c r="C390" s="14" t="s">
        <v>832</v>
      </c>
      <c r="D390" s="14" t="s">
        <v>833</v>
      </c>
      <c r="E390" s="14" t="s">
        <v>221</v>
      </c>
      <c r="F390" s="14" t="s">
        <v>160</v>
      </c>
      <c r="G390" s="13" t="s">
        <v>18</v>
      </c>
      <c r="H390" s="14" t="s">
        <v>160</v>
      </c>
      <c r="I390" s="23">
        <v>60.4</v>
      </c>
      <c r="J390" s="19">
        <f t="shared" si="40"/>
        <v>63.20666666666666</v>
      </c>
      <c r="K390" s="22">
        <f>IF(J390,(SUMPRODUCT(($A$2:$A$449=A390)*($J$2:$J$449&gt;J390))+1),"")</f>
        <v>6</v>
      </c>
      <c r="L390" s="21">
        <f t="shared" si="41"/>
      </c>
    </row>
    <row r="391" spans="1:12" s="4" customFormat="1" ht="10.5" customHeight="1">
      <c r="A391" s="12" t="s">
        <v>834</v>
      </c>
      <c r="B391" s="13" t="s">
        <v>835</v>
      </c>
      <c r="C391" s="14" t="s">
        <v>836</v>
      </c>
      <c r="D391" s="14" t="s">
        <v>87</v>
      </c>
      <c r="E391" s="14" t="s">
        <v>221</v>
      </c>
      <c r="F391" s="14" t="s">
        <v>139</v>
      </c>
      <c r="G391" s="13" t="s">
        <v>18</v>
      </c>
      <c r="H391" s="14" t="s">
        <v>139</v>
      </c>
      <c r="I391" s="23">
        <v>79.8</v>
      </c>
      <c r="J391" s="19">
        <f t="shared" si="40"/>
        <v>78.44666666666666</v>
      </c>
      <c r="K391" s="22">
        <f>IF(J391,(SUMPRODUCT(($A$2:$A$449=A391)*($J$2:$J$449&gt;J391))+1),"")</f>
        <v>1</v>
      </c>
      <c r="L391" s="21" t="str">
        <f aca="true" t="shared" si="42" ref="L391:L410">IF(K391&lt;2,"拟进入体检环节","")</f>
        <v>拟进入体检环节</v>
      </c>
    </row>
    <row r="392" spans="1:12" s="4" customFormat="1" ht="10.5" customHeight="1">
      <c r="A392" s="12" t="s">
        <v>834</v>
      </c>
      <c r="B392" s="13" t="s">
        <v>835</v>
      </c>
      <c r="C392" s="14" t="s">
        <v>837</v>
      </c>
      <c r="D392" s="14" t="s">
        <v>427</v>
      </c>
      <c r="E392" s="14" t="s">
        <v>128</v>
      </c>
      <c r="F392" s="14" t="s">
        <v>66</v>
      </c>
      <c r="G392" s="13" t="s">
        <v>18</v>
      </c>
      <c r="H392" s="14" t="s">
        <v>66</v>
      </c>
      <c r="I392" s="23">
        <v>74.8</v>
      </c>
      <c r="J392" s="19">
        <f t="shared" si="40"/>
        <v>73.54666666666667</v>
      </c>
      <c r="K392" s="22">
        <f>IF(J392,(SUMPRODUCT(($A$2:$A$449=A392)*($J$2:$J$449&gt;J392))+1),"")</f>
        <v>2</v>
      </c>
      <c r="L392" s="21">
        <f t="shared" si="42"/>
      </c>
    </row>
    <row r="393" spans="1:12" s="4" customFormat="1" ht="10.5" customHeight="1">
      <c r="A393" s="12" t="s">
        <v>834</v>
      </c>
      <c r="B393" s="13" t="s">
        <v>835</v>
      </c>
      <c r="C393" s="14" t="s">
        <v>838</v>
      </c>
      <c r="D393" s="14" t="s">
        <v>188</v>
      </c>
      <c r="E393" s="14" t="s">
        <v>138</v>
      </c>
      <c r="F393" s="14" t="s">
        <v>87</v>
      </c>
      <c r="G393" s="13" t="s">
        <v>18</v>
      </c>
      <c r="H393" s="14" t="s">
        <v>87</v>
      </c>
      <c r="I393" s="23">
        <v>73.2</v>
      </c>
      <c r="J393" s="19">
        <f t="shared" si="40"/>
        <v>72.08666666666667</v>
      </c>
      <c r="K393" s="22">
        <f>IF(J393,(SUMPRODUCT(($A$2:$A$449=A393)*($J$2:$J$449&gt;J393))+1),"")</f>
        <v>3</v>
      </c>
      <c r="L393" s="21">
        <f t="shared" si="42"/>
      </c>
    </row>
    <row r="394" spans="1:12" s="4" customFormat="1" ht="10.5" customHeight="1">
      <c r="A394" s="12" t="s">
        <v>839</v>
      </c>
      <c r="B394" s="13" t="s">
        <v>13</v>
      </c>
      <c r="C394" s="14" t="s">
        <v>840</v>
      </c>
      <c r="D394" s="14" t="s">
        <v>138</v>
      </c>
      <c r="E394" s="14" t="s">
        <v>79</v>
      </c>
      <c r="F394" s="14" t="s">
        <v>237</v>
      </c>
      <c r="G394" s="13" t="s">
        <v>18</v>
      </c>
      <c r="H394" s="14" t="s">
        <v>237</v>
      </c>
      <c r="I394" s="23">
        <v>82.4</v>
      </c>
      <c r="J394" s="19">
        <f t="shared" si="40"/>
        <v>81.00666666666667</v>
      </c>
      <c r="K394" s="20">
        <f>IF(J394,(SUMPRODUCT(($A$2:$A$449=A394)*($J$2:$J$449&gt;J394))+1),"")</f>
        <v>1</v>
      </c>
      <c r="L394" s="21" t="str">
        <f t="shared" si="42"/>
        <v>拟进入体检环节</v>
      </c>
    </row>
    <row r="395" spans="1:12" s="4" customFormat="1" ht="10.5" customHeight="1">
      <c r="A395" s="12" t="s">
        <v>839</v>
      </c>
      <c r="B395" s="13" t="s">
        <v>13</v>
      </c>
      <c r="C395" s="14" t="s">
        <v>841</v>
      </c>
      <c r="D395" s="14" t="s">
        <v>51</v>
      </c>
      <c r="E395" s="14" t="s">
        <v>72</v>
      </c>
      <c r="F395" s="14" t="s">
        <v>56</v>
      </c>
      <c r="G395" s="13" t="s">
        <v>18</v>
      </c>
      <c r="H395" s="14" t="s">
        <v>56</v>
      </c>
      <c r="I395" s="23">
        <v>77.2</v>
      </c>
      <c r="J395" s="19">
        <f t="shared" si="40"/>
        <v>78.08666666666667</v>
      </c>
      <c r="K395" s="22">
        <f>IF(J395,(SUMPRODUCT(($A$2:$A$449=A395)*($J$2:$J$449&gt;J395))+1),"")</f>
        <v>2</v>
      </c>
      <c r="L395" s="21">
        <f t="shared" si="42"/>
      </c>
    </row>
    <row r="396" spans="1:12" s="4" customFormat="1" ht="10.5" customHeight="1">
      <c r="A396" s="12" t="s">
        <v>839</v>
      </c>
      <c r="B396" s="13" t="s">
        <v>13</v>
      </c>
      <c r="C396" s="14" t="s">
        <v>842</v>
      </c>
      <c r="D396" s="14" t="s">
        <v>248</v>
      </c>
      <c r="E396" s="14" t="s">
        <v>80</v>
      </c>
      <c r="F396" s="14" t="s">
        <v>237</v>
      </c>
      <c r="G396" s="13" t="s">
        <v>18</v>
      </c>
      <c r="H396" s="14" t="s">
        <v>237</v>
      </c>
      <c r="I396" s="23">
        <v>74.4</v>
      </c>
      <c r="J396" s="19">
        <f t="shared" si="40"/>
        <v>76.20666666666668</v>
      </c>
      <c r="K396" s="22">
        <f>IF(J396,(SUMPRODUCT(($A$2:$A$449=A396)*($J$2:$J$449&gt;J396))+1),"")</f>
        <v>3</v>
      </c>
      <c r="L396" s="21">
        <f t="shared" si="42"/>
      </c>
    </row>
    <row r="397" spans="1:12" s="4" customFormat="1" ht="10.5" customHeight="1">
      <c r="A397" s="12" t="s">
        <v>839</v>
      </c>
      <c r="B397" s="13" t="s">
        <v>13</v>
      </c>
      <c r="C397" s="14" t="s">
        <v>843</v>
      </c>
      <c r="D397" s="14" t="s">
        <v>24</v>
      </c>
      <c r="E397" s="14" t="s">
        <v>79</v>
      </c>
      <c r="F397" s="14" t="s">
        <v>91</v>
      </c>
      <c r="G397" s="13" t="s">
        <v>18</v>
      </c>
      <c r="H397" s="14" t="s">
        <v>91</v>
      </c>
      <c r="I397" s="23">
        <v>73.2</v>
      </c>
      <c r="J397" s="19">
        <f t="shared" si="40"/>
        <v>75.75333333333334</v>
      </c>
      <c r="K397" s="22">
        <f>IF(J397,(SUMPRODUCT(($A$2:$A$449=A397)*($J$2:$J$449&gt;J397))+1),"")</f>
        <v>4</v>
      </c>
      <c r="L397" s="21">
        <f t="shared" si="42"/>
      </c>
    </row>
    <row r="398" spans="1:12" s="4" customFormat="1" ht="10.5" customHeight="1">
      <c r="A398" s="12" t="s">
        <v>844</v>
      </c>
      <c r="B398" s="13" t="s">
        <v>82</v>
      </c>
      <c r="C398" s="14" t="s">
        <v>845</v>
      </c>
      <c r="D398" s="14" t="s">
        <v>78</v>
      </c>
      <c r="E398" s="14" t="s">
        <v>135</v>
      </c>
      <c r="F398" s="14" t="s">
        <v>436</v>
      </c>
      <c r="G398" s="13" t="s">
        <v>18</v>
      </c>
      <c r="H398" s="14" t="s">
        <v>436</v>
      </c>
      <c r="I398" s="23">
        <v>82.8</v>
      </c>
      <c r="J398" s="19">
        <f t="shared" si="40"/>
        <v>82.28</v>
      </c>
      <c r="K398" s="20">
        <f>IF(J398,(SUMPRODUCT(($A$2:$A$449=A398)*($J$2:$J$449&gt;J398))+1),"")</f>
        <v>1</v>
      </c>
      <c r="L398" s="21" t="str">
        <f t="shared" si="42"/>
        <v>拟进入体检环节</v>
      </c>
    </row>
    <row r="399" spans="1:12" s="4" customFormat="1" ht="10.5" customHeight="1">
      <c r="A399" s="12" t="s">
        <v>844</v>
      </c>
      <c r="B399" s="13" t="s">
        <v>82</v>
      </c>
      <c r="C399" s="14" t="s">
        <v>846</v>
      </c>
      <c r="D399" s="14" t="s">
        <v>136</v>
      </c>
      <c r="E399" s="14" t="s">
        <v>135</v>
      </c>
      <c r="F399" s="14" t="s">
        <v>88</v>
      </c>
      <c r="G399" s="13" t="s">
        <v>18</v>
      </c>
      <c r="H399" s="14" t="s">
        <v>88</v>
      </c>
      <c r="I399" s="23">
        <v>82</v>
      </c>
      <c r="J399" s="19">
        <f t="shared" si="40"/>
        <v>82.19999999999999</v>
      </c>
      <c r="K399" s="22">
        <f>IF(J399,(SUMPRODUCT(($A$2:$A$449=A399)*($J$2:$J$449&gt;J399))+1),"")</f>
        <v>2</v>
      </c>
      <c r="L399" s="21">
        <f t="shared" si="42"/>
      </c>
    </row>
    <row r="400" spans="1:12" s="4" customFormat="1" ht="10.5" customHeight="1">
      <c r="A400" s="12" t="s">
        <v>844</v>
      </c>
      <c r="B400" s="13" t="s">
        <v>82</v>
      </c>
      <c r="C400" s="14" t="s">
        <v>847</v>
      </c>
      <c r="D400" s="14" t="s">
        <v>78</v>
      </c>
      <c r="E400" s="14" t="s">
        <v>135</v>
      </c>
      <c r="F400" s="14" t="s">
        <v>436</v>
      </c>
      <c r="G400" s="13" t="s">
        <v>18</v>
      </c>
      <c r="H400" s="14" t="s">
        <v>436</v>
      </c>
      <c r="I400" s="23">
        <v>82</v>
      </c>
      <c r="J400" s="19">
        <f t="shared" si="40"/>
        <v>81.8</v>
      </c>
      <c r="K400" s="22">
        <f>IF(J400,(SUMPRODUCT(($A$2:$A$449=A400)*($J$2:$J$449&gt;J400))+1),"")</f>
        <v>3</v>
      </c>
      <c r="L400" s="21">
        <f t="shared" si="42"/>
      </c>
    </row>
    <row r="401" spans="1:12" s="4" customFormat="1" ht="10.5" customHeight="1">
      <c r="A401" s="12" t="s">
        <v>848</v>
      </c>
      <c r="B401" s="13" t="s">
        <v>27</v>
      </c>
      <c r="C401" s="14" t="s">
        <v>849</v>
      </c>
      <c r="D401" s="14" t="s">
        <v>39</v>
      </c>
      <c r="E401" s="14" t="s">
        <v>166</v>
      </c>
      <c r="F401" s="14" t="s">
        <v>427</v>
      </c>
      <c r="G401" s="13" t="s">
        <v>18</v>
      </c>
      <c r="H401" s="14" t="s">
        <v>427</v>
      </c>
      <c r="I401" s="18">
        <v>73</v>
      </c>
      <c r="J401" s="19">
        <f t="shared" si="40"/>
        <v>69.46666666666667</v>
      </c>
      <c r="K401" s="20">
        <f>IF(J401,(SUMPRODUCT(($A$2:$A$449=A401)*($J$2:$J$449&gt;J401))+1),"")</f>
        <v>1</v>
      </c>
      <c r="L401" s="21" t="str">
        <f t="shared" si="42"/>
        <v>拟进入体检环节</v>
      </c>
    </row>
    <row r="402" spans="1:12" s="4" customFormat="1" ht="10.5" customHeight="1">
      <c r="A402" s="12" t="s">
        <v>850</v>
      </c>
      <c r="B402" s="13" t="s">
        <v>27</v>
      </c>
      <c r="C402" s="14" t="s">
        <v>851</v>
      </c>
      <c r="D402" s="14" t="s">
        <v>209</v>
      </c>
      <c r="E402" s="14" t="s">
        <v>215</v>
      </c>
      <c r="F402" s="14" t="s">
        <v>295</v>
      </c>
      <c r="G402" s="13" t="s">
        <v>18</v>
      </c>
      <c r="H402" s="14" t="s">
        <v>295</v>
      </c>
      <c r="I402" s="18">
        <v>85.2</v>
      </c>
      <c r="J402" s="19">
        <f t="shared" si="40"/>
        <v>82.85333333333334</v>
      </c>
      <c r="K402" s="20">
        <f>IF(J402,(SUMPRODUCT(($A$2:$A$449=A402)*($J$2:$J$449&gt;J402))+1),"")</f>
        <v>1</v>
      </c>
      <c r="L402" s="21" t="str">
        <f t="shared" si="42"/>
        <v>拟进入体检环节</v>
      </c>
    </row>
    <row r="403" spans="1:12" s="4" customFormat="1" ht="10.5" customHeight="1">
      <c r="A403" s="12" t="s">
        <v>850</v>
      </c>
      <c r="B403" s="13" t="s">
        <v>27</v>
      </c>
      <c r="C403" s="14" t="s">
        <v>852</v>
      </c>
      <c r="D403" s="14" t="s">
        <v>58</v>
      </c>
      <c r="E403" s="14" t="s">
        <v>115</v>
      </c>
      <c r="F403" s="14" t="s">
        <v>506</v>
      </c>
      <c r="G403" s="13" t="s">
        <v>18</v>
      </c>
      <c r="H403" s="14" t="s">
        <v>506</v>
      </c>
      <c r="I403" s="18">
        <v>87.5</v>
      </c>
      <c r="J403" s="19">
        <f t="shared" si="40"/>
        <v>81.4</v>
      </c>
      <c r="K403" s="22">
        <f>IF(J403,(SUMPRODUCT(($A$2:$A$449=A403)*($J$2:$J$449&gt;J403))+1),"")</f>
        <v>2</v>
      </c>
      <c r="L403" s="21">
        <f t="shared" si="42"/>
      </c>
    </row>
    <row r="404" spans="1:12" s="4" customFormat="1" ht="10.5" customHeight="1">
      <c r="A404" s="12" t="s">
        <v>850</v>
      </c>
      <c r="B404" s="13" t="s">
        <v>27</v>
      </c>
      <c r="C404" s="14" t="s">
        <v>853</v>
      </c>
      <c r="D404" s="14" t="s">
        <v>141</v>
      </c>
      <c r="E404" s="14" t="s">
        <v>153</v>
      </c>
      <c r="F404" s="14" t="s">
        <v>759</v>
      </c>
      <c r="G404" s="13" t="s">
        <v>18</v>
      </c>
      <c r="H404" s="14" t="s">
        <v>759</v>
      </c>
      <c r="I404" s="18">
        <v>77</v>
      </c>
      <c r="J404" s="19">
        <f t="shared" si="40"/>
        <v>75.63333333333333</v>
      </c>
      <c r="K404" s="22">
        <f>IF(J404,(SUMPRODUCT(($A$2:$A$449=A404)*($J$2:$J$449&gt;J404))+1),"")</f>
        <v>3</v>
      </c>
      <c r="L404" s="21">
        <f t="shared" si="42"/>
      </c>
    </row>
    <row r="405" spans="1:12" s="4" customFormat="1" ht="10.5" customHeight="1">
      <c r="A405" s="12" t="s">
        <v>854</v>
      </c>
      <c r="B405" s="13" t="s">
        <v>285</v>
      </c>
      <c r="C405" s="14" t="s">
        <v>855</v>
      </c>
      <c r="D405" s="14" t="s">
        <v>66</v>
      </c>
      <c r="E405" s="14" t="s">
        <v>88</v>
      </c>
      <c r="F405" s="14" t="s">
        <v>617</v>
      </c>
      <c r="G405" s="13" t="s">
        <v>18</v>
      </c>
      <c r="H405" s="14" t="s">
        <v>617</v>
      </c>
      <c r="I405" s="23">
        <v>82.6</v>
      </c>
      <c r="J405" s="19">
        <f t="shared" si="40"/>
        <v>80.82666666666667</v>
      </c>
      <c r="K405" s="20">
        <f>IF(J405,(SUMPRODUCT(($A$2:$A$449=A405)*($J$2:$J$449&gt;J405))+1),"")</f>
        <v>1</v>
      </c>
      <c r="L405" s="21" t="str">
        <f t="shared" si="42"/>
        <v>拟进入体检环节</v>
      </c>
    </row>
    <row r="406" spans="1:12" s="4" customFormat="1" ht="10.5" customHeight="1">
      <c r="A406" s="12" t="s">
        <v>854</v>
      </c>
      <c r="B406" s="13" t="s">
        <v>285</v>
      </c>
      <c r="C406" s="14" t="s">
        <v>856</v>
      </c>
      <c r="D406" s="14" t="s">
        <v>87</v>
      </c>
      <c r="E406" s="14" t="s">
        <v>153</v>
      </c>
      <c r="F406" s="14" t="s">
        <v>39</v>
      </c>
      <c r="G406" s="13" t="s">
        <v>18</v>
      </c>
      <c r="H406" s="14" t="s">
        <v>39</v>
      </c>
      <c r="I406" s="23">
        <v>79.4</v>
      </c>
      <c r="J406" s="19">
        <f t="shared" si="40"/>
        <v>76.80666666666667</v>
      </c>
      <c r="K406" s="22">
        <f>IF(J406,(SUMPRODUCT(($A$2:$A$449=A406)*($J$2:$J$449&gt;J406))+1),"")</f>
        <v>2</v>
      </c>
      <c r="L406" s="21">
        <f t="shared" si="42"/>
      </c>
    </row>
    <row r="407" spans="1:12" s="4" customFormat="1" ht="10.5" customHeight="1">
      <c r="A407" s="12" t="s">
        <v>854</v>
      </c>
      <c r="B407" s="13" t="s">
        <v>285</v>
      </c>
      <c r="C407" s="14" t="s">
        <v>857</v>
      </c>
      <c r="D407" s="14" t="s">
        <v>39</v>
      </c>
      <c r="E407" s="14" t="s">
        <v>141</v>
      </c>
      <c r="F407" s="14" t="s">
        <v>707</v>
      </c>
      <c r="G407" s="13" t="s">
        <v>18</v>
      </c>
      <c r="H407" s="14" t="s">
        <v>707</v>
      </c>
      <c r="I407" s="23">
        <v>79</v>
      </c>
      <c r="J407" s="19">
        <f t="shared" si="40"/>
        <v>76.36666666666667</v>
      </c>
      <c r="K407" s="22">
        <f>IF(J407,(SUMPRODUCT(($A$2:$A$449=A407)*($J$2:$J$449&gt;J407))+1),"")</f>
        <v>3</v>
      </c>
      <c r="L407" s="21">
        <f t="shared" si="42"/>
      </c>
    </row>
    <row r="408" spans="1:12" s="4" customFormat="1" ht="10.5" customHeight="1">
      <c r="A408" s="12" t="s">
        <v>858</v>
      </c>
      <c r="B408" s="13" t="s">
        <v>285</v>
      </c>
      <c r="C408" s="14" t="s">
        <v>859</v>
      </c>
      <c r="D408" s="14" t="s">
        <v>136</v>
      </c>
      <c r="E408" s="14" t="s">
        <v>337</v>
      </c>
      <c r="F408" s="14" t="s">
        <v>227</v>
      </c>
      <c r="G408" s="13" t="s">
        <v>18</v>
      </c>
      <c r="H408" s="14" t="s">
        <v>227</v>
      </c>
      <c r="I408" s="23">
        <v>79.4</v>
      </c>
      <c r="J408" s="19">
        <f t="shared" si="40"/>
        <v>79.44000000000001</v>
      </c>
      <c r="K408" s="20">
        <f>IF(J408,(SUMPRODUCT(($A$2:$A$449=A408)*($J$2:$J$449&gt;J408))+1),"")</f>
        <v>1</v>
      </c>
      <c r="L408" s="21" t="str">
        <f t="shared" si="42"/>
        <v>拟进入体检环节</v>
      </c>
    </row>
    <row r="409" spans="1:12" s="4" customFormat="1" ht="10.5" customHeight="1">
      <c r="A409" s="12" t="s">
        <v>858</v>
      </c>
      <c r="B409" s="13" t="s">
        <v>285</v>
      </c>
      <c r="C409" s="14" t="s">
        <v>860</v>
      </c>
      <c r="D409" s="14" t="s">
        <v>153</v>
      </c>
      <c r="E409" s="14" t="s">
        <v>711</v>
      </c>
      <c r="F409" s="14" t="s">
        <v>85</v>
      </c>
      <c r="G409" s="13" t="s">
        <v>18</v>
      </c>
      <c r="H409" s="14" t="s">
        <v>85</v>
      </c>
      <c r="I409" s="23">
        <v>78.6</v>
      </c>
      <c r="J409" s="19">
        <f t="shared" si="40"/>
        <v>79.29333333333334</v>
      </c>
      <c r="K409" s="22">
        <f>IF(J409,(SUMPRODUCT(($A$2:$A$449=A409)*($J$2:$J$449&gt;J409))+1),"")</f>
        <v>2</v>
      </c>
      <c r="L409" s="21">
        <f t="shared" si="42"/>
      </c>
    </row>
    <row r="410" spans="1:12" s="4" customFormat="1" ht="10.5" customHeight="1">
      <c r="A410" s="12" t="s">
        <v>858</v>
      </c>
      <c r="B410" s="13" t="s">
        <v>285</v>
      </c>
      <c r="C410" s="14" t="s">
        <v>861</v>
      </c>
      <c r="D410" s="14" t="s">
        <v>78</v>
      </c>
      <c r="E410" s="14" t="s">
        <v>229</v>
      </c>
      <c r="F410" s="14" t="s">
        <v>331</v>
      </c>
      <c r="G410" s="13" t="s">
        <v>18</v>
      </c>
      <c r="H410" s="14" t="s">
        <v>331</v>
      </c>
      <c r="I410" s="23">
        <v>76.2</v>
      </c>
      <c r="J410" s="19">
        <f t="shared" si="40"/>
        <v>77.32</v>
      </c>
      <c r="K410" s="22">
        <f>IF(J410,(SUMPRODUCT(($A$2:$A$449=A410)*($J$2:$J$449&gt;J410))+1),"")</f>
        <v>3</v>
      </c>
      <c r="L410" s="21">
        <f t="shared" si="42"/>
      </c>
    </row>
    <row r="411" spans="1:12" s="4" customFormat="1" ht="10.5" customHeight="1">
      <c r="A411" s="12" t="s">
        <v>862</v>
      </c>
      <c r="B411" s="13" t="s">
        <v>61</v>
      </c>
      <c r="C411" s="14" t="s">
        <v>863</v>
      </c>
      <c r="D411" s="14" t="s">
        <v>21</v>
      </c>
      <c r="E411" s="14" t="s">
        <v>16</v>
      </c>
      <c r="F411" s="14" t="s">
        <v>405</v>
      </c>
      <c r="G411" s="13" t="s">
        <v>18</v>
      </c>
      <c r="H411" s="14" t="s">
        <v>405</v>
      </c>
      <c r="I411" s="18">
        <v>85.4</v>
      </c>
      <c r="J411" s="19">
        <f t="shared" si="40"/>
        <v>81.67333333333333</v>
      </c>
      <c r="K411" s="22">
        <f>IF(J411,(SUMPRODUCT(($A$2:$A$449=A411)*($J$2:$J$449&gt;J411))+1),"")</f>
        <v>1</v>
      </c>
      <c r="L411" s="21" t="str">
        <f aca="true" t="shared" si="43" ref="L411:L416">IF(K411&lt;3,"拟进入体检环节","")</f>
        <v>拟进入体检环节</v>
      </c>
    </row>
    <row r="412" spans="1:12" s="4" customFormat="1" ht="10.5" customHeight="1">
      <c r="A412" s="12" t="s">
        <v>862</v>
      </c>
      <c r="B412" s="13" t="s">
        <v>61</v>
      </c>
      <c r="C412" s="14" t="s">
        <v>864</v>
      </c>
      <c r="D412" s="14" t="s">
        <v>66</v>
      </c>
      <c r="E412" s="14" t="s">
        <v>128</v>
      </c>
      <c r="F412" s="14" t="s">
        <v>631</v>
      </c>
      <c r="G412" s="13" t="s">
        <v>18</v>
      </c>
      <c r="H412" s="14" t="s">
        <v>631</v>
      </c>
      <c r="I412" s="18">
        <v>77.4</v>
      </c>
      <c r="J412" s="19">
        <f t="shared" si="40"/>
        <v>76.30666666666667</v>
      </c>
      <c r="K412" s="22">
        <f>IF(J412,(SUMPRODUCT(($A$2:$A$449=A412)*($J$2:$J$449&gt;J412))+1),"")</f>
        <v>2</v>
      </c>
      <c r="L412" s="21" t="str">
        <f t="shared" si="43"/>
        <v>拟进入体检环节</v>
      </c>
    </row>
    <row r="413" spans="1:12" s="4" customFormat="1" ht="10.5" customHeight="1">
      <c r="A413" s="12" t="s">
        <v>862</v>
      </c>
      <c r="B413" s="13" t="s">
        <v>61</v>
      </c>
      <c r="C413" s="14" t="s">
        <v>865</v>
      </c>
      <c r="D413" s="14" t="s">
        <v>38</v>
      </c>
      <c r="E413" s="14" t="s">
        <v>91</v>
      </c>
      <c r="F413" s="14" t="s">
        <v>687</v>
      </c>
      <c r="G413" s="13" t="s">
        <v>18</v>
      </c>
      <c r="H413" s="14" t="s">
        <v>687</v>
      </c>
      <c r="I413" s="18">
        <v>75.6</v>
      </c>
      <c r="J413" s="19">
        <f t="shared" si="40"/>
        <v>73.99333333333334</v>
      </c>
      <c r="K413" s="22">
        <f>IF(J413,(SUMPRODUCT(($A$2:$A$449=A413)*($J$2:$J$449&gt;J413))+1),"")</f>
        <v>3</v>
      </c>
      <c r="L413" s="21">
        <f t="shared" si="43"/>
      </c>
    </row>
    <row r="414" spans="1:12" s="4" customFormat="1" ht="10.5" customHeight="1">
      <c r="A414" s="12" t="s">
        <v>862</v>
      </c>
      <c r="B414" s="13" t="s">
        <v>61</v>
      </c>
      <c r="C414" s="14" t="s">
        <v>866</v>
      </c>
      <c r="D414" s="14" t="s">
        <v>159</v>
      </c>
      <c r="E414" s="14" t="s">
        <v>141</v>
      </c>
      <c r="F414" s="14" t="s">
        <v>680</v>
      </c>
      <c r="G414" s="13" t="s">
        <v>18</v>
      </c>
      <c r="H414" s="14" t="s">
        <v>680</v>
      </c>
      <c r="I414" s="18">
        <v>74.8</v>
      </c>
      <c r="J414" s="19">
        <f t="shared" si="40"/>
        <v>73.18</v>
      </c>
      <c r="K414" s="22">
        <f>IF(J414,(SUMPRODUCT(($A$2:$A$449=A414)*($J$2:$J$449&gt;J414))+1),"")</f>
        <v>4</v>
      </c>
      <c r="L414" s="21">
        <f t="shared" si="43"/>
      </c>
    </row>
    <row r="415" spans="1:12" s="4" customFormat="1" ht="10.5" customHeight="1">
      <c r="A415" s="12" t="s">
        <v>862</v>
      </c>
      <c r="B415" s="13" t="s">
        <v>61</v>
      </c>
      <c r="C415" s="14" t="s">
        <v>867</v>
      </c>
      <c r="D415" s="14" t="s">
        <v>868</v>
      </c>
      <c r="E415" s="14" t="s">
        <v>87</v>
      </c>
      <c r="F415" s="14" t="s">
        <v>43</v>
      </c>
      <c r="G415" s="13" t="s">
        <v>18</v>
      </c>
      <c r="H415" s="14" t="s">
        <v>43</v>
      </c>
      <c r="I415" s="18">
        <v>72.8</v>
      </c>
      <c r="J415" s="19">
        <f t="shared" si="40"/>
        <v>69.24666666666667</v>
      </c>
      <c r="K415" s="22">
        <f>IF(J415,(SUMPRODUCT(($A$2:$A$449=A415)*($J$2:$J$449&gt;J415))+1),"")</f>
        <v>5</v>
      </c>
      <c r="L415" s="21">
        <f t="shared" si="43"/>
      </c>
    </row>
    <row r="416" spans="1:12" s="4" customFormat="1" ht="10.5" customHeight="1">
      <c r="A416" s="12" t="s">
        <v>862</v>
      </c>
      <c r="B416" s="13" t="s">
        <v>61</v>
      </c>
      <c r="C416" s="14" t="s">
        <v>869</v>
      </c>
      <c r="D416" s="14" t="s">
        <v>303</v>
      </c>
      <c r="E416" s="14" t="s">
        <v>221</v>
      </c>
      <c r="F416" s="14" t="s">
        <v>39</v>
      </c>
      <c r="G416" s="13" t="s">
        <v>18</v>
      </c>
      <c r="H416" s="14" t="s">
        <v>39</v>
      </c>
      <c r="I416" s="25" t="s">
        <v>122</v>
      </c>
      <c r="J416" s="19"/>
      <c r="K416" s="12">
        <f>IF(J416,(SUMPRODUCT(($A$2:$A$449=A416)*($J$2:$J$449&gt;J416))+1),"")</f>
      </c>
      <c r="L416" s="21">
        <f t="shared" si="43"/>
      </c>
    </row>
    <row r="417" spans="1:12" s="4" customFormat="1" ht="10.5" customHeight="1">
      <c r="A417" s="12" t="s">
        <v>870</v>
      </c>
      <c r="B417" s="13" t="s">
        <v>61</v>
      </c>
      <c r="C417" s="14" t="s">
        <v>871</v>
      </c>
      <c r="D417" s="14" t="s">
        <v>63</v>
      </c>
      <c r="E417" s="14" t="s">
        <v>135</v>
      </c>
      <c r="F417" s="14" t="s">
        <v>232</v>
      </c>
      <c r="G417" s="13" t="s">
        <v>18</v>
      </c>
      <c r="H417" s="14" t="s">
        <v>232</v>
      </c>
      <c r="I417" s="18">
        <v>82.6</v>
      </c>
      <c r="J417" s="19">
        <f aca="true" t="shared" si="44" ref="J417:J449">IF(I417,((H417/1.2)*0.4+I417*0.6),"")</f>
        <v>81.75999999999999</v>
      </c>
      <c r="K417" s="20">
        <f>IF(J417,(SUMPRODUCT(($A$2:$A$449=A417)*($J$2:$J$449&gt;J417))+1),"")</f>
        <v>1</v>
      </c>
      <c r="L417" s="21" t="str">
        <f aca="true" t="shared" si="45" ref="L417:L421">IF(K417&lt;2,"拟进入体检环节","")</f>
        <v>拟进入体检环节</v>
      </c>
    </row>
    <row r="418" spans="1:12" s="4" customFormat="1" ht="10.5" customHeight="1">
      <c r="A418" s="12" t="s">
        <v>870</v>
      </c>
      <c r="B418" s="13" t="s">
        <v>61</v>
      </c>
      <c r="C418" s="14" t="s">
        <v>872</v>
      </c>
      <c r="D418" s="14" t="s">
        <v>65</v>
      </c>
      <c r="E418" s="14" t="s">
        <v>129</v>
      </c>
      <c r="F418" s="14" t="s">
        <v>692</v>
      </c>
      <c r="G418" s="13" t="s">
        <v>18</v>
      </c>
      <c r="H418" s="14" t="s">
        <v>692</v>
      </c>
      <c r="I418" s="18">
        <v>82.2</v>
      </c>
      <c r="J418" s="19">
        <f t="shared" si="44"/>
        <v>80.35333333333332</v>
      </c>
      <c r="K418" s="22">
        <f>IF(J418,(SUMPRODUCT(($A$2:$A$449=A418)*($J$2:$J$449&gt;J418))+1),"")</f>
        <v>2</v>
      </c>
      <c r="L418" s="21">
        <f t="shared" si="45"/>
      </c>
    </row>
    <row r="419" spans="1:12" s="4" customFormat="1" ht="10.5" customHeight="1">
      <c r="A419" s="12" t="s">
        <v>870</v>
      </c>
      <c r="B419" s="13" t="s">
        <v>61</v>
      </c>
      <c r="C419" s="14" t="s">
        <v>873</v>
      </c>
      <c r="D419" s="14" t="s">
        <v>183</v>
      </c>
      <c r="E419" s="14" t="s">
        <v>80</v>
      </c>
      <c r="F419" s="14" t="s">
        <v>692</v>
      </c>
      <c r="G419" s="13" t="s">
        <v>18</v>
      </c>
      <c r="H419" s="14" t="s">
        <v>692</v>
      </c>
      <c r="I419" s="18">
        <v>78.4</v>
      </c>
      <c r="J419" s="19">
        <f t="shared" si="44"/>
        <v>78.07333333333332</v>
      </c>
      <c r="K419" s="22">
        <f>IF(J419,(SUMPRODUCT(($A$2:$A$449=A419)*($J$2:$J$449&gt;J419))+1),"")</f>
        <v>3</v>
      </c>
      <c r="L419" s="21">
        <f t="shared" si="45"/>
      </c>
    </row>
    <row r="420" spans="1:12" s="4" customFormat="1" ht="10.5" customHeight="1">
      <c r="A420" s="12" t="s">
        <v>874</v>
      </c>
      <c r="B420" s="13" t="s">
        <v>875</v>
      </c>
      <c r="C420" s="14" t="s">
        <v>876</v>
      </c>
      <c r="D420" s="14" t="s">
        <v>20</v>
      </c>
      <c r="E420" s="14" t="s">
        <v>138</v>
      </c>
      <c r="F420" s="14" t="s">
        <v>877</v>
      </c>
      <c r="G420" s="13" t="s">
        <v>18</v>
      </c>
      <c r="H420" s="14" t="s">
        <v>877</v>
      </c>
      <c r="I420" s="23">
        <v>65.4</v>
      </c>
      <c r="J420" s="19">
        <f t="shared" si="44"/>
        <v>68.27333333333334</v>
      </c>
      <c r="K420" s="22">
        <f>IF(J420,(SUMPRODUCT(($A$2:$A$449=A420)*($J$2:$J$449&gt;J420))+1),"")</f>
        <v>1</v>
      </c>
      <c r="L420" s="21" t="str">
        <f t="shared" si="45"/>
        <v>拟进入体检环节</v>
      </c>
    </row>
    <row r="421" spans="1:12" s="4" customFormat="1" ht="10.5" customHeight="1">
      <c r="A421" s="12" t="s">
        <v>874</v>
      </c>
      <c r="B421" s="13" t="s">
        <v>875</v>
      </c>
      <c r="C421" s="14" t="s">
        <v>878</v>
      </c>
      <c r="D421" s="14" t="s">
        <v>38</v>
      </c>
      <c r="E421" s="14" t="s">
        <v>134</v>
      </c>
      <c r="F421" s="14" t="s">
        <v>816</v>
      </c>
      <c r="G421" s="13" t="s">
        <v>18</v>
      </c>
      <c r="H421" s="14" t="s">
        <v>816</v>
      </c>
      <c r="I421" s="23">
        <v>47.8</v>
      </c>
      <c r="J421" s="19">
        <f t="shared" si="44"/>
        <v>53.81333333333333</v>
      </c>
      <c r="K421" s="22">
        <f>IF(J421,(SUMPRODUCT(($A$2:$A$449=A421)*($J$2:$J$449&gt;J421))+1),"")</f>
        <v>2</v>
      </c>
      <c r="L421" s="21">
        <f t="shared" si="45"/>
      </c>
    </row>
    <row r="422" spans="1:12" s="4" customFormat="1" ht="10.5" customHeight="1">
      <c r="A422" s="12" t="s">
        <v>879</v>
      </c>
      <c r="B422" s="13" t="s">
        <v>880</v>
      </c>
      <c r="C422" s="14" t="s">
        <v>881</v>
      </c>
      <c r="D422" s="14" t="s">
        <v>52</v>
      </c>
      <c r="E422" s="14" t="s">
        <v>141</v>
      </c>
      <c r="F422" s="14" t="s">
        <v>882</v>
      </c>
      <c r="G422" s="13" t="s">
        <v>18</v>
      </c>
      <c r="H422" s="14" t="s">
        <v>882</v>
      </c>
      <c r="I422" s="23">
        <v>86.8</v>
      </c>
      <c r="J422" s="19">
        <f t="shared" si="44"/>
        <v>82.71333333333334</v>
      </c>
      <c r="K422" s="22">
        <f>IF(J422,(SUMPRODUCT(($A$2:$A$449=A422)*($J$2:$J$449&gt;J422))+1),"")</f>
        <v>1</v>
      </c>
      <c r="L422" s="21" t="str">
        <f aca="true" t="shared" si="46" ref="L422:L436">IF(K422&lt;6,"拟进入体检环节","")</f>
        <v>拟进入体检环节</v>
      </c>
    </row>
    <row r="423" spans="1:12" s="4" customFormat="1" ht="10.5" customHeight="1">
      <c r="A423" s="12" t="s">
        <v>879</v>
      </c>
      <c r="B423" s="13" t="s">
        <v>880</v>
      </c>
      <c r="C423" s="14" t="s">
        <v>883</v>
      </c>
      <c r="D423" s="14" t="s">
        <v>69</v>
      </c>
      <c r="E423" s="14" t="s">
        <v>371</v>
      </c>
      <c r="F423" s="14" t="s">
        <v>884</v>
      </c>
      <c r="G423" s="13" t="s">
        <v>18</v>
      </c>
      <c r="H423" s="14" t="s">
        <v>884</v>
      </c>
      <c r="I423" s="23">
        <v>87</v>
      </c>
      <c r="J423" s="19">
        <f t="shared" si="44"/>
        <v>80.3</v>
      </c>
      <c r="K423" s="22">
        <f>IF(J423,(SUMPRODUCT(($A$2:$A$449=A423)*($J$2:$J$449&gt;J423))+1),"")</f>
        <v>2</v>
      </c>
      <c r="L423" s="21" t="str">
        <f t="shared" si="46"/>
        <v>拟进入体检环节</v>
      </c>
    </row>
    <row r="424" spans="1:12" s="4" customFormat="1" ht="10.5" customHeight="1">
      <c r="A424" s="12" t="s">
        <v>879</v>
      </c>
      <c r="B424" s="13" t="s">
        <v>880</v>
      </c>
      <c r="C424" s="14" t="s">
        <v>885</v>
      </c>
      <c r="D424" s="14" t="s">
        <v>79</v>
      </c>
      <c r="E424" s="14" t="s">
        <v>118</v>
      </c>
      <c r="F424" s="14" t="s">
        <v>556</v>
      </c>
      <c r="G424" s="13" t="s">
        <v>18</v>
      </c>
      <c r="H424" s="14" t="s">
        <v>556</v>
      </c>
      <c r="I424" s="23">
        <v>83.2</v>
      </c>
      <c r="J424" s="19">
        <f t="shared" si="44"/>
        <v>78.72000000000001</v>
      </c>
      <c r="K424" s="22">
        <f>IF(J424,(SUMPRODUCT(($A$2:$A$449=A424)*($J$2:$J$449&gt;J424))+1),"")</f>
        <v>3</v>
      </c>
      <c r="L424" s="21" t="str">
        <f t="shared" si="46"/>
        <v>拟进入体检环节</v>
      </c>
    </row>
    <row r="425" spans="1:12" s="4" customFormat="1" ht="10.5" customHeight="1">
      <c r="A425" s="12" t="s">
        <v>879</v>
      </c>
      <c r="B425" s="13" t="s">
        <v>880</v>
      </c>
      <c r="C425" s="14" t="s">
        <v>886</v>
      </c>
      <c r="D425" s="14" t="s">
        <v>55</v>
      </c>
      <c r="E425" s="14" t="s">
        <v>274</v>
      </c>
      <c r="F425" s="14" t="s">
        <v>887</v>
      </c>
      <c r="G425" s="13" t="s">
        <v>18</v>
      </c>
      <c r="H425" s="14" t="s">
        <v>887</v>
      </c>
      <c r="I425" s="23">
        <v>80.8</v>
      </c>
      <c r="J425" s="19">
        <f t="shared" si="44"/>
        <v>78.08</v>
      </c>
      <c r="K425" s="22">
        <f>IF(J425,(SUMPRODUCT(($A$2:$A$449=A425)*($J$2:$J$449&gt;J425))+1),"")</f>
        <v>4</v>
      </c>
      <c r="L425" s="21" t="str">
        <f t="shared" si="46"/>
        <v>拟进入体检环节</v>
      </c>
    </row>
    <row r="426" spans="1:12" s="4" customFormat="1" ht="10.5" customHeight="1">
      <c r="A426" s="12" t="s">
        <v>879</v>
      </c>
      <c r="B426" s="13" t="s">
        <v>880</v>
      </c>
      <c r="C426" s="14" t="s">
        <v>888</v>
      </c>
      <c r="D426" s="14" t="s">
        <v>142</v>
      </c>
      <c r="E426" s="14" t="s">
        <v>173</v>
      </c>
      <c r="F426" s="14" t="s">
        <v>385</v>
      </c>
      <c r="G426" s="13" t="s">
        <v>18</v>
      </c>
      <c r="H426" s="14" t="s">
        <v>385</v>
      </c>
      <c r="I426" s="23">
        <v>82</v>
      </c>
      <c r="J426" s="19">
        <f t="shared" si="44"/>
        <v>77.63333333333333</v>
      </c>
      <c r="K426" s="22">
        <f>IF(J426,(SUMPRODUCT(($A$2:$A$449=A426)*($J$2:$J$449&gt;J426))+1),"")</f>
        <v>5</v>
      </c>
      <c r="L426" s="21" t="str">
        <f t="shared" si="46"/>
        <v>拟进入体检环节</v>
      </c>
    </row>
    <row r="427" spans="1:12" s="4" customFormat="1" ht="10.5" customHeight="1">
      <c r="A427" s="12" t="s">
        <v>879</v>
      </c>
      <c r="B427" s="13" t="s">
        <v>880</v>
      </c>
      <c r="C427" s="14" t="s">
        <v>889</v>
      </c>
      <c r="D427" s="14" t="s">
        <v>221</v>
      </c>
      <c r="E427" s="14" t="s">
        <v>69</v>
      </c>
      <c r="F427" s="14" t="s">
        <v>16</v>
      </c>
      <c r="G427" s="13" t="s">
        <v>18</v>
      </c>
      <c r="H427" s="14" t="s">
        <v>16</v>
      </c>
      <c r="I427" s="23">
        <v>77.4</v>
      </c>
      <c r="J427" s="19">
        <f t="shared" si="44"/>
        <v>77.60666666666668</v>
      </c>
      <c r="K427" s="22">
        <f>IF(J427,(SUMPRODUCT(($A$2:$A$449=A427)*($J$2:$J$449&gt;J427))+1),"")</f>
        <v>6</v>
      </c>
      <c r="L427" s="21">
        <f t="shared" si="46"/>
      </c>
    </row>
    <row r="428" spans="1:12" s="4" customFormat="1" ht="10.5" customHeight="1">
      <c r="A428" s="12" t="s">
        <v>879</v>
      </c>
      <c r="B428" s="13" t="s">
        <v>880</v>
      </c>
      <c r="C428" s="14" t="s">
        <v>890</v>
      </c>
      <c r="D428" s="14" t="s">
        <v>16</v>
      </c>
      <c r="E428" s="14" t="s">
        <v>169</v>
      </c>
      <c r="F428" s="14" t="s">
        <v>145</v>
      </c>
      <c r="G428" s="13" t="s">
        <v>18</v>
      </c>
      <c r="H428" s="14" t="s">
        <v>145</v>
      </c>
      <c r="I428" s="23">
        <v>82</v>
      </c>
      <c r="J428" s="19">
        <f t="shared" si="44"/>
        <v>76.86666666666667</v>
      </c>
      <c r="K428" s="22">
        <f>IF(J428,(SUMPRODUCT(($A$2:$A$449=A428)*($J$2:$J$449&gt;J428))+1),"")</f>
        <v>7</v>
      </c>
      <c r="L428" s="21">
        <f t="shared" si="46"/>
      </c>
    </row>
    <row r="429" spans="1:12" s="4" customFormat="1" ht="10.5" customHeight="1">
      <c r="A429" s="12" t="s">
        <v>879</v>
      </c>
      <c r="B429" s="13" t="s">
        <v>880</v>
      </c>
      <c r="C429" s="14" t="s">
        <v>891</v>
      </c>
      <c r="D429" s="14" t="s">
        <v>337</v>
      </c>
      <c r="E429" s="14" t="s">
        <v>145</v>
      </c>
      <c r="F429" s="14" t="s">
        <v>502</v>
      </c>
      <c r="G429" s="13" t="s">
        <v>18</v>
      </c>
      <c r="H429" s="14" t="s">
        <v>502</v>
      </c>
      <c r="I429" s="23">
        <v>78.2</v>
      </c>
      <c r="J429" s="19">
        <f t="shared" si="44"/>
        <v>76.45333333333333</v>
      </c>
      <c r="K429" s="22">
        <f>IF(J429,(SUMPRODUCT(($A$2:$A$449=A429)*($J$2:$J$449&gt;J429))+1),"")</f>
        <v>8</v>
      </c>
      <c r="L429" s="21">
        <f t="shared" si="46"/>
      </c>
    </row>
    <row r="430" spans="1:12" s="4" customFormat="1" ht="10.5" customHeight="1">
      <c r="A430" s="12" t="s">
        <v>879</v>
      </c>
      <c r="B430" s="13" t="s">
        <v>880</v>
      </c>
      <c r="C430" s="14" t="s">
        <v>892</v>
      </c>
      <c r="D430" s="14" t="s">
        <v>84</v>
      </c>
      <c r="E430" s="14" t="s">
        <v>128</v>
      </c>
      <c r="F430" s="14" t="s">
        <v>215</v>
      </c>
      <c r="G430" s="13" t="s">
        <v>18</v>
      </c>
      <c r="H430" s="14" t="s">
        <v>215</v>
      </c>
      <c r="I430" s="23">
        <v>72.4</v>
      </c>
      <c r="J430" s="19">
        <f t="shared" si="44"/>
        <v>75.44</v>
      </c>
      <c r="K430" s="22">
        <f>IF(J430,(SUMPRODUCT(($A$2:$A$449=A430)*($J$2:$J$449&gt;J430))+1),"")</f>
        <v>9</v>
      </c>
      <c r="L430" s="21">
        <f t="shared" si="46"/>
      </c>
    </row>
    <row r="431" spans="1:12" s="4" customFormat="1" ht="10.5" customHeight="1">
      <c r="A431" s="12" t="s">
        <v>879</v>
      </c>
      <c r="B431" s="13" t="s">
        <v>880</v>
      </c>
      <c r="C431" s="14" t="s">
        <v>893</v>
      </c>
      <c r="D431" s="14" t="s">
        <v>136</v>
      </c>
      <c r="E431" s="14" t="s">
        <v>145</v>
      </c>
      <c r="F431" s="14" t="s">
        <v>63</v>
      </c>
      <c r="G431" s="13" t="s">
        <v>18</v>
      </c>
      <c r="H431" s="14" t="s">
        <v>63</v>
      </c>
      <c r="I431" s="23">
        <v>76.8</v>
      </c>
      <c r="J431" s="19">
        <f t="shared" si="44"/>
        <v>75.08</v>
      </c>
      <c r="K431" s="22">
        <f>IF(J431,(SUMPRODUCT(($A$2:$A$449=A431)*($J$2:$J$449&gt;J431))+1),"")</f>
        <v>10</v>
      </c>
      <c r="L431" s="21">
        <f t="shared" si="46"/>
      </c>
    </row>
    <row r="432" spans="1:12" s="4" customFormat="1" ht="10.5" customHeight="1">
      <c r="A432" s="12" t="s">
        <v>879</v>
      </c>
      <c r="B432" s="13" t="s">
        <v>880</v>
      </c>
      <c r="C432" s="14" t="s">
        <v>894</v>
      </c>
      <c r="D432" s="14" t="s">
        <v>128</v>
      </c>
      <c r="E432" s="14" t="s">
        <v>427</v>
      </c>
      <c r="F432" s="14" t="s">
        <v>145</v>
      </c>
      <c r="G432" s="13" t="s">
        <v>18</v>
      </c>
      <c r="H432" s="14" t="s">
        <v>145</v>
      </c>
      <c r="I432" s="23">
        <v>78.2</v>
      </c>
      <c r="J432" s="19">
        <f t="shared" si="44"/>
        <v>74.58666666666667</v>
      </c>
      <c r="K432" s="22">
        <f>IF(J432,(SUMPRODUCT(($A$2:$A$449=A432)*($J$2:$J$449&gt;J432))+1),"")</f>
        <v>11</v>
      </c>
      <c r="L432" s="21">
        <f t="shared" si="46"/>
      </c>
    </row>
    <row r="433" spans="1:12" s="4" customFormat="1" ht="10.5" customHeight="1">
      <c r="A433" s="12" t="s">
        <v>879</v>
      </c>
      <c r="B433" s="13" t="s">
        <v>880</v>
      </c>
      <c r="C433" s="14" t="s">
        <v>895</v>
      </c>
      <c r="D433" s="14" t="s">
        <v>69</v>
      </c>
      <c r="E433" s="14" t="s">
        <v>141</v>
      </c>
      <c r="F433" s="14" t="s">
        <v>115</v>
      </c>
      <c r="G433" s="13" t="s">
        <v>18</v>
      </c>
      <c r="H433" s="14" t="s">
        <v>115</v>
      </c>
      <c r="I433" s="23">
        <v>73</v>
      </c>
      <c r="J433" s="19">
        <f t="shared" si="44"/>
        <v>73.3</v>
      </c>
      <c r="K433" s="22">
        <f>IF(J433,(SUMPRODUCT(($A$2:$A$449=A433)*($J$2:$J$449&gt;J433))+1),"")</f>
        <v>12</v>
      </c>
      <c r="L433" s="21">
        <f t="shared" si="46"/>
      </c>
    </row>
    <row r="434" spans="1:12" s="4" customFormat="1" ht="10.5" customHeight="1">
      <c r="A434" s="12" t="s">
        <v>879</v>
      </c>
      <c r="B434" s="13" t="s">
        <v>880</v>
      </c>
      <c r="C434" s="14" t="s">
        <v>896</v>
      </c>
      <c r="D434" s="14" t="s">
        <v>183</v>
      </c>
      <c r="E434" s="14" t="s">
        <v>176</v>
      </c>
      <c r="F434" s="14" t="s">
        <v>116</v>
      </c>
      <c r="G434" s="13" t="s">
        <v>18</v>
      </c>
      <c r="H434" s="14" t="s">
        <v>116</v>
      </c>
      <c r="I434" s="23">
        <v>74.4</v>
      </c>
      <c r="J434" s="19">
        <f t="shared" si="44"/>
        <v>72.27333333333334</v>
      </c>
      <c r="K434" s="22">
        <f>IF(J434,(SUMPRODUCT(($A$2:$A$449=A434)*($J$2:$J$449&gt;J434))+1),"")</f>
        <v>13</v>
      </c>
      <c r="L434" s="21">
        <f t="shared" si="46"/>
      </c>
    </row>
    <row r="435" spans="1:12" s="4" customFormat="1" ht="10.5" customHeight="1">
      <c r="A435" s="12" t="s">
        <v>879</v>
      </c>
      <c r="B435" s="13" t="s">
        <v>880</v>
      </c>
      <c r="C435" s="14" t="s">
        <v>897</v>
      </c>
      <c r="D435" s="14" t="s">
        <v>51</v>
      </c>
      <c r="E435" s="14" t="s">
        <v>169</v>
      </c>
      <c r="F435" s="14" t="s">
        <v>369</v>
      </c>
      <c r="G435" s="13" t="s">
        <v>18</v>
      </c>
      <c r="H435" s="14" t="s">
        <v>369</v>
      </c>
      <c r="I435" s="23">
        <v>72.2</v>
      </c>
      <c r="J435" s="19">
        <f t="shared" si="44"/>
        <v>70.38666666666667</v>
      </c>
      <c r="K435" s="22">
        <f>IF(J435,(SUMPRODUCT(($A$2:$A$449=A435)*($J$2:$J$449&gt;J435))+1),"")</f>
        <v>14</v>
      </c>
      <c r="L435" s="21">
        <f t="shared" si="46"/>
      </c>
    </row>
    <row r="436" spans="1:12" s="4" customFormat="1" ht="10.5" customHeight="1">
      <c r="A436" s="12" t="s">
        <v>879</v>
      </c>
      <c r="B436" s="13" t="s">
        <v>880</v>
      </c>
      <c r="C436" s="14" t="s">
        <v>898</v>
      </c>
      <c r="D436" s="14" t="s">
        <v>91</v>
      </c>
      <c r="E436" s="14" t="s">
        <v>38</v>
      </c>
      <c r="F436" s="14" t="s">
        <v>40</v>
      </c>
      <c r="G436" s="13" t="s">
        <v>18</v>
      </c>
      <c r="H436" s="14" t="s">
        <v>40</v>
      </c>
      <c r="I436" s="23">
        <v>72</v>
      </c>
      <c r="J436" s="19">
        <f t="shared" si="44"/>
        <v>70.23333333333332</v>
      </c>
      <c r="K436" s="22">
        <f>IF(J436,(SUMPRODUCT(($A$2:$A$449=A436)*($J$2:$J$449&gt;J436))+1),"")</f>
        <v>15</v>
      </c>
      <c r="L436" s="21">
        <f t="shared" si="46"/>
      </c>
    </row>
    <row r="437" spans="1:12" s="4" customFormat="1" ht="10.5" customHeight="1">
      <c r="A437" s="12" t="s">
        <v>899</v>
      </c>
      <c r="B437" s="13" t="s">
        <v>880</v>
      </c>
      <c r="C437" s="14" t="s">
        <v>900</v>
      </c>
      <c r="D437" s="14" t="s">
        <v>75</v>
      </c>
      <c r="E437" s="14" t="s">
        <v>371</v>
      </c>
      <c r="F437" s="14" t="s">
        <v>901</v>
      </c>
      <c r="G437" s="13" t="s">
        <v>18</v>
      </c>
      <c r="H437" s="14" t="s">
        <v>901</v>
      </c>
      <c r="I437" s="23">
        <v>81.2</v>
      </c>
      <c r="J437" s="19">
        <f t="shared" si="44"/>
        <v>78.42</v>
      </c>
      <c r="K437" s="22">
        <f>IF(J437,(SUMPRODUCT(($A$2:$A$449=A437)*($J$2:$J$449&gt;J437))+1),"")</f>
        <v>1</v>
      </c>
      <c r="L437" s="21" t="str">
        <f aca="true" t="shared" si="47" ref="L437:L449">IF(K437&lt;2,"拟进入体检环节","")</f>
        <v>拟进入体检环节</v>
      </c>
    </row>
    <row r="438" spans="1:12" s="4" customFormat="1" ht="10.5" customHeight="1">
      <c r="A438" s="12" t="s">
        <v>899</v>
      </c>
      <c r="B438" s="13" t="s">
        <v>880</v>
      </c>
      <c r="C438" s="14" t="s">
        <v>902</v>
      </c>
      <c r="D438" s="14" t="s">
        <v>142</v>
      </c>
      <c r="E438" s="14" t="s">
        <v>145</v>
      </c>
      <c r="F438" s="14" t="s">
        <v>430</v>
      </c>
      <c r="G438" s="13" t="s">
        <v>18</v>
      </c>
      <c r="H438" s="14" t="s">
        <v>430</v>
      </c>
      <c r="I438" s="23">
        <v>77</v>
      </c>
      <c r="J438" s="19">
        <f t="shared" si="44"/>
        <v>75.93333333333334</v>
      </c>
      <c r="K438" s="22">
        <f>IF(J438,(SUMPRODUCT(($A$2:$A$449=A438)*($J$2:$J$449&gt;J438))+1),"")</f>
        <v>2</v>
      </c>
      <c r="L438" s="21">
        <f t="shared" si="47"/>
      </c>
    </row>
    <row r="439" spans="1:12" s="4" customFormat="1" ht="10.5" customHeight="1">
      <c r="A439" s="12" t="s">
        <v>899</v>
      </c>
      <c r="B439" s="13" t="s">
        <v>880</v>
      </c>
      <c r="C439" s="14" t="s">
        <v>903</v>
      </c>
      <c r="D439" s="14" t="s">
        <v>142</v>
      </c>
      <c r="E439" s="14" t="s">
        <v>184</v>
      </c>
      <c r="F439" s="14" t="s">
        <v>153</v>
      </c>
      <c r="G439" s="13" t="s">
        <v>18</v>
      </c>
      <c r="H439" s="14" t="s">
        <v>153</v>
      </c>
      <c r="I439" s="23">
        <v>76.4</v>
      </c>
      <c r="J439" s="19">
        <f t="shared" si="44"/>
        <v>75.67333333333335</v>
      </c>
      <c r="K439" s="22">
        <f>IF(J439,(SUMPRODUCT(($A$2:$A$449=A439)*($J$2:$J$449&gt;J439))+1),"")</f>
        <v>3</v>
      </c>
      <c r="L439" s="21">
        <f t="shared" si="47"/>
      </c>
    </row>
    <row r="440" spans="1:12" s="4" customFormat="1" ht="10.5" customHeight="1">
      <c r="A440" s="12" t="s">
        <v>904</v>
      </c>
      <c r="B440" s="13" t="s">
        <v>905</v>
      </c>
      <c r="C440" s="14" t="s">
        <v>906</v>
      </c>
      <c r="D440" s="14" t="s">
        <v>80</v>
      </c>
      <c r="E440" s="14" t="s">
        <v>221</v>
      </c>
      <c r="F440" s="14" t="s">
        <v>76</v>
      </c>
      <c r="G440" s="13" t="s">
        <v>18</v>
      </c>
      <c r="H440" s="14" t="s">
        <v>76</v>
      </c>
      <c r="I440" s="18">
        <v>84.6</v>
      </c>
      <c r="J440" s="19">
        <f t="shared" si="44"/>
        <v>82.66</v>
      </c>
      <c r="K440" s="20">
        <f>IF(J440,(SUMPRODUCT(($A$2:$A$449=A440)*($J$2:$J$449&gt;J440))+1),"")</f>
        <v>1</v>
      </c>
      <c r="L440" s="21" t="str">
        <f t="shared" si="47"/>
        <v>拟进入体检环节</v>
      </c>
    </row>
    <row r="441" spans="1:12" s="4" customFormat="1" ht="10.5" customHeight="1">
      <c r="A441" s="12" t="s">
        <v>904</v>
      </c>
      <c r="B441" s="13" t="s">
        <v>905</v>
      </c>
      <c r="C441" s="14" t="s">
        <v>907</v>
      </c>
      <c r="D441" s="14" t="s">
        <v>908</v>
      </c>
      <c r="E441" s="14" t="s">
        <v>55</v>
      </c>
      <c r="F441" s="14" t="s">
        <v>317</v>
      </c>
      <c r="G441" s="13" t="s">
        <v>18</v>
      </c>
      <c r="H441" s="14" t="s">
        <v>317</v>
      </c>
      <c r="I441" s="18">
        <v>77.2</v>
      </c>
      <c r="J441" s="19">
        <f t="shared" si="44"/>
        <v>80.48666666666668</v>
      </c>
      <c r="K441" s="22">
        <f>IF(J441,(SUMPRODUCT(($A$2:$A$449=A441)*($J$2:$J$449&gt;J441))+1),"")</f>
        <v>2</v>
      </c>
      <c r="L441" s="21">
        <f t="shared" si="47"/>
      </c>
    </row>
    <row r="442" spans="1:12" s="4" customFormat="1" ht="10.5" customHeight="1">
      <c r="A442" s="12" t="s">
        <v>904</v>
      </c>
      <c r="B442" s="13" t="s">
        <v>905</v>
      </c>
      <c r="C442" s="14" t="s">
        <v>909</v>
      </c>
      <c r="D442" s="14" t="s">
        <v>129</v>
      </c>
      <c r="E442" s="14" t="s">
        <v>16</v>
      </c>
      <c r="F442" s="14" t="s">
        <v>587</v>
      </c>
      <c r="G442" s="13" t="s">
        <v>18</v>
      </c>
      <c r="H442" s="14" t="s">
        <v>587</v>
      </c>
      <c r="I442" s="18">
        <v>79.8</v>
      </c>
      <c r="J442" s="19">
        <f t="shared" si="44"/>
        <v>80.11333333333334</v>
      </c>
      <c r="K442" s="22">
        <f>IF(J442,(SUMPRODUCT(($A$2:$A$449=A442)*($J$2:$J$449&gt;J442))+1),"")</f>
        <v>3</v>
      </c>
      <c r="L442" s="21">
        <f t="shared" si="47"/>
      </c>
    </row>
    <row r="443" spans="1:12" s="4" customFormat="1" ht="10.5" customHeight="1">
      <c r="A443" s="12" t="s">
        <v>904</v>
      </c>
      <c r="B443" s="13" t="s">
        <v>905</v>
      </c>
      <c r="C443" s="14" t="s">
        <v>910</v>
      </c>
      <c r="D443" s="14" t="s">
        <v>55</v>
      </c>
      <c r="E443" s="14" t="s">
        <v>24</v>
      </c>
      <c r="F443" s="14" t="s">
        <v>76</v>
      </c>
      <c r="G443" s="13" t="s">
        <v>18</v>
      </c>
      <c r="H443" s="14" t="s">
        <v>76</v>
      </c>
      <c r="I443" s="18">
        <v>75.6</v>
      </c>
      <c r="J443" s="19">
        <f t="shared" si="44"/>
        <v>77.25999999999999</v>
      </c>
      <c r="K443" s="22">
        <f>IF(J443,(SUMPRODUCT(($A$2:$A$449=A443)*($J$2:$J$449&gt;J443))+1),"")</f>
        <v>4</v>
      </c>
      <c r="L443" s="21">
        <f t="shared" si="47"/>
      </c>
    </row>
    <row r="444" spans="1:12" s="4" customFormat="1" ht="10.5" customHeight="1">
      <c r="A444" s="12" t="s">
        <v>911</v>
      </c>
      <c r="B444" s="13" t="s">
        <v>912</v>
      </c>
      <c r="C444" s="14" t="s">
        <v>913</v>
      </c>
      <c r="D444" s="14" t="s">
        <v>91</v>
      </c>
      <c r="E444" s="14" t="s">
        <v>141</v>
      </c>
      <c r="F444" s="14" t="s">
        <v>218</v>
      </c>
      <c r="G444" s="13" t="s">
        <v>18</v>
      </c>
      <c r="H444" s="14" t="s">
        <v>218</v>
      </c>
      <c r="I444" s="23">
        <v>85.5</v>
      </c>
      <c r="J444" s="19">
        <f t="shared" si="44"/>
        <v>81.33333333333333</v>
      </c>
      <c r="K444" s="22">
        <f>IF(J444,(SUMPRODUCT(($A$2:$A$449=A444)*($J$2:$J$449&gt;J444))+1),"")</f>
        <v>1</v>
      </c>
      <c r="L444" s="21" t="str">
        <f t="shared" si="47"/>
        <v>拟进入体检环节</v>
      </c>
    </row>
    <row r="445" spans="1:12" s="4" customFormat="1" ht="10.5" customHeight="1">
      <c r="A445" s="12" t="s">
        <v>911</v>
      </c>
      <c r="B445" s="13" t="s">
        <v>912</v>
      </c>
      <c r="C445" s="14" t="s">
        <v>914</v>
      </c>
      <c r="D445" s="14" t="s">
        <v>115</v>
      </c>
      <c r="E445" s="14" t="s">
        <v>15</v>
      </c>
      <c r="F445" s="14" t="s">
        <v>506</v>
      </c>
      <c r="G445" s="13" t="s">
        <v>18</v>
      </c>
      <c r="H445" s="14" t="s">
        <v>506</v>
      </c>
      <c r="I445" s="23">
        <v>79.6</v>
      </c>
      <c r="J445" s="19">
        <f t="shared" si="44"/>
        <v>76.66</v>
      </c>
      <c r="K445" s="22">
        <f>IF(J445,(SUMPRODUCT(($A$2:$A$449=A445)*($J$2:$J$449&gt;J445))+1),"")</f>
        <v>2</v>
      </c>
      <c r="L445" s="21">
        <f t="shared" si="47"/>
      </c>
    </row>
    <row r="446" spans="1:12" s="4" customFormat="1" ht="10.5" customHeight="1">
      <c r="A446" s="12" t="s">
        <v>911</v>
      </c>
      <c r="B446" s="13" t="s">
        <v>912</v>
      </c>
      <c r="C446" s="14" t="s">
        <v>915</v>
      </c>
      <c r="D446" s="14" t="s">
        <v>427</v>
      </c>
      <c r="E446" s="14" t="s">
        <v>274</v>
      </c>
      <c r="F446" s="14" t="s">
        <v>260</v>
      </c>
      <c r="G446" s="13" t="s">
        <v>18</v>
      </c>
      <c r="H446" s="14" t="s">
        <v>260</v>
      </c>
      <c r="I446" s="23">
        <v>77.6</v>
      </c>
      <c r="J446" s="19">
        <f t="shared" si="44"/>
        <v>73.02666666666667</v>
      </c>
      <c r="K446" s="22">
        <f>IF(J446,(SUMPRODUCT(($A$2:$A$449=A446)*($J$2:$J$449&gt;J446))+1),"")</f>
        <v>3</v>
      </c>
      <c r="L446" s="21">
        <f t="shared" si="47"/>
      </c>
    </row>
    <row r="447" spans="1:12" s="4" customFormat="1" ht="10.5" customHeight="1">
      <c r="A447" s="12" t="s">
        <v>916</v>
      </c>
      <c r="B447" s="13" t="s">
        <v>917</v>
      </c>
      <c r="C447" s="14" t="s">
        <v>918</v>
      </c>
      <c r="D447" s="14" t="s">
        <v>98</v>
      </c>
      <c r="E447" s="14" t="s">
        <v>118</v>
      </c>
      <c r="F447" s="14" t="s">
        <v>674</v>
      </c>
      <c r="G447" s="13" t="s">
        <v>18</v>
      </c>
      <c r="H447" s="14" t="s">
        <v>674</v>
      </c>
      <c r="I447" s="23">
        <v>81.2</v>
      </c>
      <c r="J447" s="19">
        <f t="shared" si="44"/>
        <v>74.18666666666667</v>
      </c>
      <c r="K447" s="22">
        <f>IF(J447,(SUMPRODUCT(($A$2:$A$449=A447)*($J$2:$J$449&gt;J447))+1),"")</f>
        <v>1</v>
      </c>
      <c r="L447" s="21" t="str">
        <f t="shared" si="47"/>
        <v>拟进入体检环节</v>
      </c>
    </row>
    <row r="448" spans="1:12" s="4" customFormat="1" ht="10.5" customHeight="1">
      <c r="A448" s="12" t="s">
        <v>916</v>
      </c>
      <c r="B448" s="13" t="s">
        <v>917</v>
      </c>
      <c r="C448" s="14" t="s">
        <v>919</v>
      </c>
      <c r="D448" s="14" t="s">
        <v>114</v>
      </c>
      <c r="E448" s="14" t="s">
        <v>170</v>
      </c>
      <c r="F448" s="14" t="s">
        <v>799</v>
      </c>
      <c r="G448" s="13" t="s">
        <v>18</v>
      </c>
      <c r="H448" s="14" t="s">
        <v>799</v>
      </c>
      <c r="I448" s="23">
        <v>78.6</v>
      </c>
      <c r="J448" s="19">
        <f t="shared" si="44"/>
        <v>71.29333333333334</v>
      </c>
      <c r="K448" s="22">
        <f>IF(J448,(SUMPRODUCT(($A$2:$A$449=A448)*($J$2:$J$449&gt;J448))+1),"")</f>
        <v>2</v>
      </c>
      <c r="L448" s="21">
        <f t="shared" si="47"/>
      </c>
    </row>
    <row r="449" spans="1:12" s="4" customFormat="1" ht="10.5" customHeight="1">
      <c r="A449" s="12" t="s">
        <v>916</v>
      </c>
      <c r="B449" s="13" t="s">
        <v>917</v>
      </c>
      <c r="C449" s="14" t="s">
        <v>920</v>
      </c>
      <c r="D449" s="14" t="s">
        <v>171</v>
      </c>
      <c r="E449" s="14" t="s">
        <v>145</v>
      </c>
      <c r="F449" s="14" t="s">
        <v>118</v>
      </c>
      <c r="G449" s="13" t="s">
        <v>18</v>
      </c>
      <c r="H449" s="14" t="s">
        <v>118</v>
      </c>
      <c r="I449" s="23">
        <v>68.8</v>
      </c>
      <c r="J449" s="19">
        <f t="shared" si="44"/>
        <v>67.61333333333333</v>
      </c>
      <c r="K449" s="22">
        <f>IF(J449,(SUMPRODUCT(($A$2:$A$449=A449)*($J$2:$J$449&gt;J449))+1),"")</f>
        <v>3</v>
      </c>
      <c r="L449" s="21">
        <f t="shared" si="47"/>
      </c>
    </row>
    <row r="455" ht="10.5" customHeight="1">
      <c r="J455" s="1"/>
    </row>
    <row r="456" ht="10.5" customHeight="1">
      <c r="J456" s="1"/>
    </row>
    <row r="457" ht="10.5" customHeight="1">
      <c r="J457" s="1"/>
    </row>
    <row r="458" ht="10.5" customHeight="1">
      <c r="J458" s="1"/>
    </row>
    <row r="459" ht="10.5" customHeight="1">
      <c r="J459" s="1"/>
    </row>
    <row r="460" ht="10.5" customHeight="1">
      <c r="J460" s="1"/>
    </row>
    <row r="461" ht="10.5" customHeight="1">
      <c r="J461" s="1"/>
    </row>
    <row r="462" ht="10.5" customHeight="1">
      <c r="J462" s="1"/>
    </row>
    <row r="463" ht="10.5" customHeight="1">
      <c r="J463" s="1"/>
    </row>
  </sheetData>
  <sheetProtection/>
  <printOptions/>
  <pageMargins left="0.39305555555555555" right="0.39305555555555555" top="0.19652777777777777" bottom="0.19652777777777777" header="0.5118055555555555" footer="0.5118055555555555"/>
  <pageSetup firstPageNumber="1" useFirstPageNumber="1" fitToHeight="0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zoomScaleSheetLayoutView="100" workbookViewId="0" topLeftCell="A1">
      <selection activeCell="D23" sqref="D23"/>
    </sheetView>
  </sheetViews>
  <sheetFormatPr defaultColWidth="9.00390625" defaultRowHeight="14.25"/>
  <cols>
    <col min="1" max="1" width="12.625" style="0" bestFit="1" customWidth="1"/>
  </cols>
  <sheetData>
    <row r="1" ht="14.25">
      <c r="A1" s="1"/>
    </row>
    <row r="2" ht="14.25">
      <c r="A2" s="1"/>
    </row>
    <row r="3" ht="14.25">
      <c r="A3" s="1"/>
    </row>
    <row r="4" ht="14.25">
      <c r="A4" s="1"/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2"/>
    </row>
    <row r="20" ht="14.25">
      <c r="A20" s="2"/>
    </row>
    <row r="21" ht="14.25">
      <c r="A21" s="2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hp2018</dc:creator>
  <cp:keywords/>
  <dc:description/>
  <cp:lastModifiedBy>月射寒江</cp:lastModifiedBy>
  <dcterms:created xsi:type="dcterms:W3CDTF">2020-09-14T02:37:43Z</dcterms:created>
  <dcterms:modified xsi:type="dcterms:W3CDTF">2020-09-14T07:30:05Z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